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740" windowHeight="8055" tabRatio="897" activeTab="2"/>
  </bookViews>
  <sheets>
    <sheet name="Лист3 (2)" sheetId="1" r:id="rId1"/>
    <sheet name="фг22" sheetId="2" r:id="rId2"/>
    <sheet name="фг23-24" sheetId="3" r:id="rId3"/>
  </sheets>
  <definedNames>
    <definedName name="_xlnm.Print_Titles" localSheetId="0">'Лист3 (2)'!$50:$53</definedName>
    <definedName name="_xlnm.Print_Area" localSheetId="1">'фг22'!$A$1:$G$65</definedName>
    <definedName name="_xlnm.Print_Area" localSheetId="2">'фг23-24'!$A$1:$G$65</definedName>
  </definedNames>
  <calcPr fullCalcOnLoad="1"/>
</workbook>
</file>

<file path=xl/sharedStrings.xml><?xml version="1.0" encoding="utf-8"?>
<sst xmlns="http://schemas.openxmlformats.org/spreadsheetml/2006/main" count="277" uniqueCount="118">
  <si>
    <t>А. А. Сердюкова</t>
  </si>
  <si>
    <t>ИТОГО</t>
  </si>
  <si>
    <t>Утверждаю</t>
  </si>
  <si>
    <t>Дата</t>
  </si>
  <si>
    <t>Получатель бюджетных средств:</t>
  </si>
  <si>
    <t>Распорядитель бюджетных средств</t>
  </si>
  <si>
    <t>Главный распорядитель бюджетных средств:</t>
  </si>
  <si>
    <t>Наименование бюджета:</t>
  </si>
  <si>
    <t>Единица измерения:</t>
  </si>
  <si>
    <t>руб.</t>
  </si>
  <si>
    <t>по ОКЕИ</t>
  </si>
  <si>
    <t>Наименование показателя</t>
  </si>
  <si>
    <t>Код строки</t>
  </si>
  <si>
    <t>в валюте</t>
  </si>
  <si>
    <t>Оплата работ, услуг</t>
  </si>
  <si>
    <t>Прочие работы, услуги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</si>
  <si>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</si>
  <si>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</si>
  <si>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</si>
  <si>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И. Н. Нароженко</t>
  </si>
  <si>
    <t>РАСЧЕТНЫЕ ПОКАЗАТЕЛИ</t>
  </si>
  <si>
    <t>№ п/п</t>
  </si>
  <si>
    <t>Наименование расчетного показателя</t>
  </si>
  <si>
    <t>Сумма расходов (рублей)</t>
  </si>
  <si>
    <t>итого</t>
  </si>
  <si>
    <t>Директор -главный бухгалтер</t>
  </si>
  <si>
    <t>Гл.экономист</t>
  </si>
  <si>
    <t>Администрация Руднянского муниципального района</t>
  </si>
  <si>
    <t>Сумма расходов (гр.3*гр4) (рублей)</t>
  </si>
  <si>
    <t>УТВЕРЖДАЮ</t>
  </si>
  <si>
    <t>0100000000</t>
  </si>
  <si>
    <t>Подпрограмма "Развитие дошкольного, общего образования и дополнительного образования"</t>
  </si>
  <si>
    <t>Образование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</si>
  <si>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</si>
  <si>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</si>
  <si>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</si>
  <si>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</si>
  <si>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</si>
  <si>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(расшифровка подписи)</t>
  </si>
  <si>
    <t>"      "</t>
  </si>
  <si>
    <t xml:space="preserve">    20     г.</t>
  </si>
  <si>
    <t>Коды</t>
  </si>
  <si>
    <t xml:space="preserve">            Форма по ОКУД</t>
  </si>
  <si>
    <t xml:space="preserve">   по Сводному реестру</t>
  </si>
  <si>
    <t xml:space="preserve">                Глава по БК</t>
  </si>
  <si>
    <t xml:space="preserve">                    по ОКТМО</t>
  </si>
  <si>
    <t>бюджет Руднянского муниципального района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</si>
  <si>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</si>
  <si>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</si>
  <si>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</si>
  <si>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Сумма</t>
  </si>
  <si>
    <t>раздел</t>
  </si>
  <si>
    <t>подраздел</t>
  </si>
  <si>
    <t>целевая статья</t>
  </si>
  <si>
    <t>вид расходов</t>
  </si>
  <si>
    <t>в рублях (рублевом эквиваленте)</t>
  </si>
  <si>
    <t>код валюты по ОКВ</t>
  </si>
  <si>
    <t xml:space="preserve">Итого по коду БК </t>
  </si>
  <si>
    <t>х</t>
  </si>
  <si>
    <t xml:space="preserve">Всего </t>
  </si>
  <si>
    <t xml:space="preserve">Раздел 2. Лимиты бюджетных обязательств по расходам получателя бюджетных средств </t>
  </si>
  <si>
    <t>Руководитель учреждения</t>
  </si>
  <si>
    <t>(уполномоченное лицо)</t>
  </si>
  <si>
    <t>должность</t>
  </si>
  <si>
    <t>фамилия инициалы</t>
  </si>
  <si>
    <t>Исполнитель</t>
  </si>
  <si>
    <t>гл.экономист МКУ МЦБ</t>
  </si>
  <si>
    <t>Непрограммные расходы органов местного самоуправления</t>
  </si>
  <si>
    <t>Муниципальная программа "Развитие образования в Руднянском муниципальном районе"</t>
  </si>
  <si>
    <t>9900000000</t>
  </si>
  <si>
    <t>стоимость за 1 час с учетом НДФЛ и отчислений</t>
  </si>
  <si>
    <t>количество часов</t>
  </si>
  <si>
    <t>в том числе</t>
  </si>
  <si>
    <t>Дополнительное образование</t>
  </si>
  <si>
    <t>Субсидия на решение вопросов местного значения в сфере дополнительного образования</t>
  </si>
  <si>
    <t>Расходы областного бюджета по финансовой грамотности</t>
  </si>
  <si>
    <t>9900071170</t>
  </si>
  <si>
    <t>Увеличение стоимости прочих оборотных запасов (материалов)</t>
  </si>
  <si>
    <t xml:space="preserve"> Расчет расходов по подстатье 226 "Прочие работы, услуги"</t>
  </si>
  <si>
    <t xml:space="preserve"> Расчет расходов по подстатье 346 "Увеличение стоимости прочих оборотных запасов(материалов)"</t>
  </si>
  <si>
    <t xml:space="preserve"> Расчет расходов по подстатье 211 "Заработная плата"</t>
  </si>
  <si>
    <t xml:space="preserve">стоимость за 1 час с учетом НДФЛ </t>
  </si>
  <si>
    <t>кол-во групп</t>
  </si>
  <si>
    <t>сумма</t>
  </si>
  <si>
    <t>8-9 классы</t>
  </si>
  <si>
    <t xml:space="preserve"> Расчет расходов по подстатье 213 "Начисления на выплаты по оплате труда"</t>
  </si>
  <si>
    <t>начисления на выплаты по оплате труда</t>
  </si>
  <si>
    <t>0110000000</t>
  </si>
  <si>
    <t>Содействие развитию общего образования</t>
  </si>
  <si>
    <t>0110200000</t>
  </si>
  <si>
    <t>0110271170</t>
  </si>
  <si>
    <t>Оплата труда, начисления на выплаты по оплате труда</t>
  </si>
  <si>
    <t>Заработная плата</t>
  </si>
  <si>
    <t>Начисления на выплаты по оплате труда</t>
  </si>
  <si>
    <t>МКОУ Подкуйковская ООШ</t>
  </si>
  <si>
    <t>Проведение занятий по обучению финансовой грамотности в школе(региональная программа)</t>
  </si>
  <si>
    <t>приобретение канцелярских товаров(региональная программа)</t>
  </si>
  <si>
    <t>Глава Руднянского муниципального района</t>
  </si>
  <si>
    <t>В. А. Полетаев</t>
  </si>
  <si>
    <t>БЮДЖЕТНАЯ СМЕТА НА 2022 ФИНАНСОВЫЙ ГОД</t>
  </si>
  <si>
    <t>(НА 2022 ФИНАНСОВЫЙ ГОД И ПЛАНОВЫЙ ПЕРИОД 2023 И 2024 ГОДОВ)</t>
  </si>
  <si>
    <t>от   " 30 "  декабря 2021 г.</t>
  </si>
  <si>
    <t xml:space="preserve">на 2022 год (на текущий финансовый год) </t>
  </si>
  <si>
    <t xml:space="preserve">на 2023 год (на первый год планового периода) </t>
  </si>
  <si>
    <t xml:space="preserve">на 2024 год (на второй год планового периода) </t>
  </si>
  <si>
    <t>Исполняющий обязанности директора</t>
  </si>
  <si>
    <t>А. И. Иванова</t>
  </si>
  <si>
    <t>Исполняющий обязанности директора МКОУ Подкуйковская  ООШ</t>
  </si>
  <si>
    <t>к бюджетной смете расходов на 2022 год по МКОУ Подкуйковская ООШ</t>
  </si>
  <si>
    <t>с 01.01.2022 по 31.05.2022</t>
  </si>
  <si>
    <t>с 01.09.2022 по 31.12.2022</t>
  </si>
  <si>
    <t>софинансирование расходов по региональной программе из районного бюджета</t>
  </si>
  <si>
    <t>Проведение занятий по обучению финансовой грамотности в школе по программе Центр Банка</t>
  </si>
  <si>
    <t>приобретение канцелярских товаров( программаЦентр Банка)</t>
  </si>
  <si>
    <t>софинансирование расходов по программе Центр Банка из районного бюджета</t>
  </si>
  <si>
    <t>к бюджетной смете расходов на 2023-2024 год по МКОУ Подкуйковская ООШ</t>
  </si>
  <si>
    <t>Всего по смете на 2022 год</t>
  </si>
  <si>
    <t>Всего по смете на 2023 - 2024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</si>
</sst>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"/>
    <numFmt numFmtId="181" formatCode="#,##0.00&quot;р.&quot;"/>
    <numFmt numFmtId="182" formatCode="0.0000000"/>
    <numFmt numFmtId="183" formatCode="0.00000000"/>
    <numFmt numFmtId="184" formatCode="0.000000000"/>
    <numFmt numFmtId="185" formatCode="_(* #,##0.00_);_(* \(#,##0.00\);_(* &quot;-&quot;??_);_(@_)"/>
    <numFmt numFmtId="186" formatCode="00"/>
    <numFmt numFmtId="187" formatCode="0000000"/>
    <numFmt numFmtId="188" formatCode="#,##0.0"/>
    <numFmt numFmtId="189" formatCode="0000000000"/>
    <numFmt numFmtId="190" formatCode="#,##0.000"/>
    <numFmt numFmtId="191" formatCode="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\ hh:mm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b/>
      <i/>
      <sz val="7"/>
      <name val="Arial Cyr"/>
      <family val="0"/>
    </font>
    <font>
      <i/>
      <sz val="7"/>
      <name val="Arial Cyr"/>
      <family val="0"/>
    </font>
    <font>
      <sz val="7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3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10" xfId="54" applyFont="1" applyFill="1" applyBorder="1">
      <alignment/>
      <protection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3" fillId="0" borderId="0" xfId="55" applyFont="1">
      <alignment/>
      <protection/>
    </xf>
    <xf numFmtId="0" fontId="3" fillId="0" borderId="0" xfId="55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0" fontId="4" fillId="0" borderId="10" xfId="55" applyFont="1" applyBorder="1" applyAlignment="1">
      <alignment horizontal="center" wrapText="1"/>
      <protection/>
    </xf>
    <xf numFmtId="0" fontId="3" fillId="0" borderId="0" xfId="55" applyFont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0" fontId="3" fillId="0" borderId="0" xfId="55" applyFont="1" applyBorder="1" applyAlignment="1">
      <alignment horizontal="left" wrapText="1"/>
      <protection/>
    </xf>
    <xf numFmtId="186" fontId="7" fillId="0" borderId="10" xfId="54" applyNumberFormat="1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0" fontId="3" fillId="0" borderId="10" xfId="55" applyFont="1" applyBorder="1">
      <alignment/>
      <protection/>
    </xf>
    <xf numFmtId="186" fontId="11" fillId="0" borderId="10" xfId="54" applyNumberFormat="1" applyFont="1" applyBorder="1" applyAlignment="1">
      <alignment horizontal="center" wrapText="1"/>
      <protection/>
    </xf>
    <xf numFmtId="0" fontId="8" fillId="0" borderId="10" xfId="55" applyFont="1" applyBorder="1" applyAlignment="1">
      <alignment horizontal="center" wrapTex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1" xfId="55" applyFont="1" applyBorder="1" applyAlignment="1">
      <alignment horizontal="left" wrapText="1"/>
      <protection/>
    </xf>
    <xf numFmtId="0" fontId="3" fillId="0" borderId="10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 wrapText="1"/>
      <protection/>
    </xf>
    <xf numFmtId="4" fontId="8" fillId="0" borderId="10" xfId="55" applyNumberFormat="1" applyFont="1" applyBorder="1" applyAlignment="1">
      <alignment horizontal="center" wrapText="1"/>
      <protection/>
    </xf>
    <xf numFmtId="4" fontId="3" fillId="0" borderId="10" xfId="55" applyNumberFormat="1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8" fillId="0" borderId="10" xfId="55" applyFont="1" applyBorder="1">
      <alignment/>
      <protection/>
    </xf>
    <xf numFmtId="4" fontId="3" fillId="0" borderId="0" xfId="55" applyNumberFormat="1" applyFont="1">
      <alignment/>
      <protection/>
    </xf>
    <xf numFmtId="4" fontId="9" fillId="0" borderId="0" xfId="55" applyNumberFormat="1" applyFont="1" applyBorder="1" applyAlignment="1">
      <alignment horizontal="center" wrapText="1"/>
      <protection/>
    </xf>
    <xf numFmtId="186" fontId="7" fillId="0" borderId="10" xfId="54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 wrapText="1"/>
      <protection/>
    </xf>
    <xf numFmtId="186" fontId="11" fillId="0" borderId="10" xfId="54" applyNumberFormat="1" applyFont="1" applyFill="1" applyBorder="1" applyAlignment="1">
      <alignment horizontal="center" wrapText="1"/>
      <protection/>
    </xf>
    <xf numFmtId="49" fontId="11" fillId="0" borderId="10" xfId="54" applyNumberFormat="1" applyFont="1" applyFill="1" applyBorder="1" applyAlignment="1">
      <alignment horizontal="center" wrapText="1"/>
      <protection/>
    </xf>
    <xf numFmtId="0" fontId="11" fillId="0" borderId="10" xfId="54" applyFont="1" applyFill="1" applyBorder="1" applyAlignment="1">
      <alignment horizontal="center" wrapText="1"/>
      <protection/>
    </xf>
    <xf numFmtId="0" fontId="11" fillId="0" borderId="10" xfId="54" applyFont="1" applyFill="1" applyBorder="1">
      <alignment/>
      <protection/>
    </xf>
    <xf numFmtId="186" fontId="6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7" fillId="0" borderId="10" xfId="54" applyFont="1" applyFill="1" applyBorder="1">
      <alignment/>
      <protection/>
    </xf>
    <xf numFmtId="186" fontId="12" fillId="0" borderId="10" xfId="54" applyNumberFormat="1" applyFont="1" applyFill="1" applyBorder="1" applyAlignment="1">
      <alignment horizontal="center" wrapText="1"/>
      <protection/>
    </xf>
    <xf numFmtId="0" fontId="10" fillId="0" borderId="0" xfId="53" applyNumberFormat="1" applyFont="1" applyFill="1" applyBorder="1" applyAlignment="1" applyProtection="1">
      <alignment vertical="top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wrapText="1"/>
      <protection/>
    </xf>
    <xf numFmtId="0" fontId="14" fillId="0" borderId="12" xfId="54" applyFont="1" applyBorder="1">
      <alignment/>
      <protection/>
    </xf>
    <xf numFmtId="0" fontId="5" fillId="0" borderId="12" xfId="54" applyFont="1" applyBorder="1" applyAlignment="1">
      <alignment/>
      <protection/>
    </xf>
    <xf numFmtId="0" fontId="5" fillId="0" borderId="12" xfId="54" applyFont="1" applyBorder="1" applyAlignment="1">
      <alignment horizontal="center"/>
      <protection/>
    </xf>
    <xf numFmtId="0" fontId="5" fillId="0" borderId="12" xfId="54" applyFont="1" applyBorder="1">
      <alignment/>
      <protection/>
    </xf>
    <xf numFmtId="0" fontId="5" fillId="0" borderId="12" xfId="53" applyFont="1" applyBorder="1" applyAlignment="1">
      <alignment vertical="center" wrapText="1"/>
    </xf>
    <xf numFmtId="0" fontId="5" fillId="0" borderId="12" xfId="53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</xf>
    <xf numFmtId="0" fontId="13" fillId="0" borderId="0" xfId="53" applyNumberFormat="1" applyFont="1" applyFill="1" applyBorder="1" applyAlignment="1" applyProtection="1">
      <alignment horizontal="right" vertical="top"/>
      <protection/>
    </xf>
    <xf numFmtId="0" fontId="13" fillId="0" borderId="0" xfId="53" applyNumberFormat="1" applyFont="1" applyFill="1" applyBorder="1" applyAlignment="1" applyProtection="1">
      <alignment vertical="top"/>
      <protection/>
    </xf>
    <xf numFmtId="0" fontId="16" fillId="0" borderId="12" xfId="53" applyNumberFormat="1" applyFont="1" applyFill="1" applyBorder="1" applyAlignment="1" applyProtection="1">
      <alignment vertical="top"/>
      <protection/>
    </xf>
    <xf numFmtId="0" fontId="10" fillId="0" borderId="12" xfId="53" applyNumberFormat="1" applyFont="1" applyFill="1" applyBorder="1" applyAlignment="1" applyProtection="1">
      <alignment vertical="top"/>
      <protection/>
    </xf>
    <xf numFmtId="0" fontId="10" fillId="0" borderId="13" xfId="53" applyNumberFormat="1" applyFont="1" applyFill="1" applyBorder="1" applyAlignment="1" applyProtection="1">
      <alignment vertical="top"/>
      <protection/>
    </xf>
    <xf numFmtId="0" fontId="16" fillId="0" borderId="13" xfId="53" applyNumberFormat="1" applyFont="1" applyFill="1" applyBorder="1" applyAlignment="1" applyProtection="1">
      <alignment vertical="top"/>
      <protection/>
    </xf>
    <xf numFmtId="0" fontId="10" fillId="0" borderId="10" xfId="53" applyNumberFormat="1" applyFont="1" applyFill="1" applyBorder="1" applyAlignment="1" applyProtection="1">
      <alignment horizontal="center" vertical="top"/>
      <protection/>
    </xf>
    <xf numFmtId="186" fontId="18" fillId="0" borderId="10" xfId="53" applyNumberFormat="1" applyFont="1" applyFill="1" applyBorder="1" applyAlignment="1" applyProtection="1">
      <alignment horizontal="center"/>
      <protection/>
    </xf>
    <xf numFmtId="0" fontId="18" fillId="0" borderId="10" xfId="53" applyNumberFormat="1" applyFont="1" applyFill="1" applyBorder="1" applyAlignment="1" applyProtection="1">
      <alignment/>
      <protection/>
    </xf>
    <xf numFmtId="3" fontId="18" fillId="0" borderId="10" xfId="53" applyNumberFormat="1" applyFont="1" applyFill="1" applyBorder="1" applyAlignment="1" applyProtection="1">
      <alignment/>
      <protection/>
    </xf>
    <xf numFmtId="3" fontId="19" fillId="0" borderId="10" xfId="53" applyNumberFormat="1" applyFont="1" applyFill="1" applyBorder="1" applyAlignment="1" applyProtection="1">
      <alignment/>
      <protection/>
    </xf>
    <xf numFmtId="186" fontId="13" fillId="0" borderId="10" xfId="53" applyNumberFormat="1" applyFont="1" applyFill="1" applyBorder="1" applyAlignment="1" applyProtection="1">
      <alignment horizontal="center"/>
      <protection/>
    </xf>
    <xf numFmtId="0" fontId="13" fillId="0" borderId="10" xfId="53" applyNumberFormat="1" applyFont="1" applyFill="1" applyBorder="1" applyAlignment="1" applyProtection="1">
      <alignment/>
      <protection/>
    </xf>
    <xf numFmtId="3" fontId="13" fillId="0" borderId="10" xfId="53" applyNumberFormat="1" applyFont="1" applyFill="1" applyBorder="1" applyAlignment="1" applyProtection="1">
      <alignment/>
      <protection/>
    </xf>
    <xf numFmtId="0" fontId="10" fillId="0" borderId="10" xfId="53" applyNumberFormat="1" applyFont="1" applyFill="1" applyBorder="1" applyAlignment="1" applyProtection="1">
      <alignment vertical="top"/>
      <protection/>
    </xf>
    <xf numFmtId="3" fontId="17" fillId="0" borderId="10" xfId="53" applyNumberFormat="1" applyFont="1" applyFill="1" applyBorder="1" applyAlignment="1" applyProtection="1">
      <alignment vertical="top"/>
      <protection/>
    </xf>
    <xf numFmtId="0" fontId="17" fillId="0" borderId="10" xfId="53" applyNumberFormat="1" applyFont="1" applyFill="1" applyBorder="1" applyAlignment="1" applyProtection="1">
      <alignment horizontal="center" vertical="top"/>
      <protection/>
    </xf>
    <xf numFmtId="3" fontId="10" fillId="0" borderId="0" xfId="53" applyNumberFormat="1" applyFont="1" applyFill="1" applyBorder="1" applyAlignment="1" applyProtection="1">
      <alignment vertical="top"/>
      <protection/>
    </xf>
    <xf numFmtId="3" fontId="13" fillId="0" borderId="10" xfId="53" applyNumberFormat="1" applyFont="1" applyFill="1" applyBorder="1" applyAlignment="1" applyProtection="1">
      <alignment vertical="top"/>
      <protection/>
    </xf>
    <xf numFmtId="3" fontId="18" fillId="0" borderId="10" xfId="53" applyNumberFormat="1" applyFont="1" applyFill="1" applyBorder="1" applyAlignment="1" applyProtection="1">
      <alignment vertical="top"/>
      <protection/>
    </xf>
    <xf numFmtId="186" fontId="7" fillId="13" borderId="10" xfId="54" applyNumberFormat="1" applyFont="1" applyFill="1" applyBorder="1" applyAlignment="1">
      <alignment horizontal="center" wrapText="1"/>
      <protection/>
    </xf>
    <xf numFmtId="49" fontId="7" fillId="13" borderId="10" xfId="54" applyNumberFormat="1" applyFont="1" applyFill="1" applyBorder="1" applyAlignment="1">
      <alignment horizontal="center" wrapText="1"/>
      <protection/>
    </xf>
    <xf numFmtId="0" fontId="6" fillId="13" borderId="10" xfId="54" applyFont="1" applyFill="1" applyBorder="1" applyAlignment="1">
      <alignment horizontal="center" wrapText="1"/>
      <protection/>
    </xf>
    <xf numFmtId="0" fontId="6" fillId="13" borderId="10" xfId="54" applyFont="1" applyFill="1" applyBorder="1" applyAlignment="1">
      <alignment wrapText="1"/>
      <protection/>
    </xf>
    <xf numFmtId="3" fontId="18" fillId="13" borderId="10" xfId="53" applyNumberFormat="1" applyFont="1" applyFill="1" applyBorder="1" applyAlignment="1" applyProtection="1">
      <alignment horizontal="center"/>
      <protection/>
    </xf>
    <xf numFmtId="3" fontId="18" fillId="0" borderId="10" xfId="53" applyNumberFormat="1" applyFont="1" applyFill="1" applyBorder="1" applyAlignment="1" applyProtection="1">
      <alignment horizontal="center"/>
      <protection/>
    </xf>
    <xf numFmtId="3" fontId="19" fillId="0" borderId="10" xfId="53" applyNumberFormat="1" applyFont="1" applyFill="1" applyBorder="1" applyAlignment="1" applyProtection="1">
      <alignment horizontal="center"/>
      <protection/>
    </xf>
    <xf numFmtId="3" fontId="13" fillId="0" borderId="10" xfId="53" applyNumberFormat="1" applyFont="1" applyFill="1" applyBorder="1" applyAlignment="1" applyProtection="1">
      <alignment horizontal="center"/>
      <protection/>
    </xf>
    <xf numFmtId="3" fontId="20" fillId="0" borderId="10" xfId="53" applyNumberFormat="1" applyFont="1" applyFill="1" applyBorder="1" applyAlignment="1" applyProtection="1">
      <alignment horizontal="center"/>
      <protection/>
    </xf>
    <xf numFmtId="0" fontId="7" fillId="13" borderId="10" xfId="54" applyFont="1" applyFill="1" applyBorder="1" applyAlignment="1">
      <alignment horizontal="center" wrapText="1"/>
      <protection/>
    </xf>
    <xf numFmtId="0" fontId="7" fillId="13" borderId="10" xfId="54" applyFont="1" applyFill="1" applyBorder="1">
      <alignment/>
      <protection/>
    </xf>
    <xf numFmtId="0" fontId="21" fillId="0" borderId="0" xfId="53" applyNumberFormat="1" applyFont="1" applyFill="1" applyBorder="1" applyAlignment="1" applyProtection="1">
      <alignment vertical="top"/>
      <protection/>
    </xf>
    <xf numFmtId="3" fontId="10" fillId="0" borderId="10" xfId="53" applyNumberFormat="1" applyFont="1" applyFill="1" applyBorder="1" applyAlignment="1" applyProtection="1">
      <alignment vertical="top"/>
      <protection/>
    </xf>
    <xf numFmtId="4" fontId="10" fillId="0" borderId="0" xfId="53" applyNumberFormat="1" applyFont="1" applyFill="1" applyBorder="1" applyAlignment="1" applyProtection="1">
      <alignment vertical="top"/>
      <protection/>
    </xf>
    <xf numFmtId="0" fontId="10" fillId="0" borderId="12" xfId="53" applyNumberFormat="1" applyFont="1" applyFill="1" applyBorder="1" applyAlignment="1" applyProtection="1">
      <alignment/>
      <protection/>
    </xf>
    <xf numFmtId="3" fontId="7" fillId="13" borderId="10" xfId="54" applyNumberFormat="1" applyFont="1" applyFill="1" applyBorder="1">
      <alignment/>
      <protection/>
    </xf>
    <xf numFmtId="0" fontId="13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>
      <alignment horizontal="left" wrapText="1"/>
      <protection/>
    </xf>
    <xf numFmtId="0" fontId="6" fillId="0" borderId="14" xfId="54" applyFont="1" applyFill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left"/>
      <protection/>
    </xf>
    <xf numFmtId="0" fontId="8" fillId="0" borderId="0" xfId="55" applyFont="1" applyBorder="1" applyAlignment="1">
      <alignment horizontal="left" wrapText="1"/>
      <protection/>
    </xf>
    <xf numFmtId="0" fontId="8" fillId="0" borderId="0" xfId="55" applyFont="1" applyBorder="1" applyAlignment="1">
      <alignment horizontal="center" wrapText="1"/>
      <protection/>
    </xf>
    <xf numFmtId="0" fontId="3" fillId="0" borderId="0" xfId="55" applyFont="1" applyBorder="1">
      <alignment/>
      <protection/>
    </xf>
    <xf numFmtId="0" fontId="8" fillId="0" borderId="0" xfId="55" applyFont="1" applyBorder="1">
      <alignment/>
      <protection/>
    </xf>
    <xf numFmtId="0" fontId="22" fillId="0" borderId="11" xfId="55" applyFont="1" applyBorder="1" applyAlignment="1">
      <alignment horizontal="left" wrapText="1"/>
      <protection/>
    </xf>
    <xf numFmtId="4" fontId="3" fillId="0" borderId="10" xfId="55" applyNumberFormat="1" applyFont="1" applyBorder="1">
      <alignment/>
      <protection/>
    </xf>
    <xf numFmtId="0" fontId="22" fillId="0" borderId="0" xfId="55" applyFont="1">
      <alignment/>
      <protection/>
    </xf>
    <xf numFmtId="0" fontId="22" fillId="0" borderId="10" xfId="55" applyFont="1" applyBorder="1" applyAlignment="1">
      <alignment wrapText="1"/>
      <protection/>
    </xf>
    <xf numFmtId="0" fontId="22" fillId="0" borderId="10" xfId="55" applyFont="1" applyFill="1" applyBorder="1" applyAlignment="1">
      <alignment horizontal="center" wrapText="1"/>
      <protection/>
    </xf>
    <xf numFmtId="0" fontId="22" fillId="0" borderId="10" xfId="55" applyFont="1" applyBorder="1" applyAlignment="1">
      <alignment horizontal="center"/>
      <protection/>
    </xf>
    <xf numFmtId="4" fontId="22" fillId="0" borderId="10" xfId="55" applyNumberFormat="1" applyFont="1" applyBorder="1">
      <alignment/>
      <protection/>
    </xf>
    <xf numFmtId="0" fontId="8" fillId="0" borderId="10" xfId="55" applyFont="1" applyFill="1" applyBorder="1" applyAlignment="1">
      <alignment horizontal="center" wrapText="1"/>
      <protection/>
    </xf>
    <xf numFmtId="0" fontId="8" fillId="0" borderId="10" xfId="55" applyFont="1" applyBorder="1" applyAlignment="1">
      <alignment horizontal="center"/>
      <protection/>
    </xf>
    <xf numFmtId="4" fontId="8" fillId="0" borderId="10" xfId="55" applyNumberFormat="1" applyFont="1" applyBorder="1">
      <alignment/>
      <protection/>
    </xf>
    <xf numFmtId="4" fontId="8" fillId="0" borderId="10" xfId="55" applyNumberFormat="1" applyFont="1" applyBorder="1" applyAlignment="1">
      <alignment horizontal="center"/>
      <protection/>
    </xf>
    <xf numFmtId="10" fontId="22" fillId="0" borderId="10" xfId="55" applyNumberFormat="1" applyFont="1" applyFill="1" applyBorder="1" applyAlignment="1">
      <alignment horizontal="center" wrapText="1"/>
      <protection/>
    </xf>
    <xf numFmtId="0" fontId="4" fillId="0" borderId="0" xfId="55" applyFont="1" applyBorder="1" applyAlignment="1">
      <alignment horizontal="center" wrapText="1"/>
      <protection/>
    </xf>
    <xf numFmtId="0" fontId="3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4" fontId="8" fillId="0" borderId="0" xfId="55" applyNumberFormat="1" applyFont="1" applyBorder="1">
      <alignment/>
      <protection/>
    </xf>
    <xf numFmtId="0" fontId="22" fillId="0" borderId="0" xfId="55" applyFont="1" applyBorder="1" applyAlignment="1">
      <alignment horizontal="center"/>
      <protection/>
    </xf>
    <xf numFmtId="4" fontId="22" fillId="0" borderId="0" xfId="55" applyNumberFormat="1" applyFont="1" applyBorder="1">
      <alignment/>
      <protection/>
    </xf>
    <xf numFmtId="4" fontId="3" fillId="0" borderId="0" xfId="55" applyNumberFormat="1" applyFont="1" applyBorder="1">
      <alignment/>
      <protection/>
    </xf>
    <xf numFmtId="4" fontId="22" fillId="0" borderId="10" xfId="55" applyNumberFormat="1" applyFont="1" applyBorder="1" applyAlignment="1">
      <alignment horizontal="center"/>
      <protection/>
    </xf>
    <xf numFmtId="0" fontId="17" fillId="0" borderId="0" xfId="53" applyNumberFormat="1" applyFont="1" applyFill="1" applyBorder="1" applyAlignment="1" applyProtection="1">
      <alignment vertical="top"/>
      <protection/>
    </xf>
    <xf numFmtId="49" fontId="12" fillId="0" borderId="10" xfId="54" applyNumberFormat="1" applyFont="1" applyFill="1" applyBorder="1" applyAlignment="1">
      <alignment horizontal="center" wrapText="1"/>
      <protection/>
    </xf>
    <xf numFmtId="0" fontId="12" fillId="0" borderId="10" xfId="54" applyFont="1" applyFill="1" applyBorder="1" applyAlignment="1">
      <alignment horizontal="center" wrapText="1"/>
      <protection/>
    </xf>
    <xf numFmtId="0" fontId="12" fillId="0" borderId="10" xfId="54" applyFont="1" applyFill="1" applyBorder="1">
      <alignment/>
      <protection/>
    </xf>
    <xf numFmtId="0" fontId="6" fillId="0" borderId="10" xfId="54" applyFont="1" applyFill="1" applyBorder="1" applyAlignment="1">
      <alignment horizontal="right" wrapText="1"/>
      <protection/>
    </xf>
    <xf numFmtId="0" fontId="3" fillId="0" borderId="12" xfId="55" applyFont="1" applyBorder="1">
      <alignment/>
      <protection/>
    </xf>
    <xf numFmtId="0" fontId="5" fillId="0" borderId="12" xfId="53" applyFont="1" applyBorder="1" applyAlignment="1">
      <alignment horizontal="center" vertical="center"/>
    </xf>
    <xf numFmtId="0" fontId="59" fillId="0" borderId="10" xfId="55" applyFont="1" applyBorder="1">
      <alignment/>
      <protection/>
    </xf>
    <xf numFmtId="4" fontId="59" fillId="0" borderId="10" xfId="55" applyNumberFormat="1" applyFont="1" applyFill="1" applyBorder="1" applyAlignment="1">
      <alignment horizontal="center" wrapText="1"/>
      <protection/>
    </xf>
    <xf numFmtId="4" fontId="59" fillId="0" borderId="10" xfId="55" applyNumberFormat="1" applyFont="1" applyBorder="1" applyAlignment="1">
      <alignment horizontal="center" wrapText="1"/>
      <protection/>
    </xf>
    <xf numFmtId="4" fontId="60" fillId="0" borderId="10" xfId="55" applyNumberFormat="1" applyFont="1" applyBorder="1">
      <alignment/>
      <protection/>
    </xf>
    <xf numFmtId="0" fontId="12" fillId="0" borderId="11" xfId="54" applyFont="1" applyFill="1" applyBorder="1" applyAlignment="1">
      <alignment horizontal="left" wrapText="1"/>
      <protection/>
    </xf>
    <xf numFmtId="0" fontId="12" fillId="0" borderId="13" xfId="54" applyFont="1" applyFill="1" applyBorder="1" applyAlignment="1">
      <alignment horizontal="left" wrapText="1"/>
      <protection/>
    </xf>
    <xf numFmtId="0" fontId="12" fillId="0" borderId="14" xfId="54" applyFont="1" applyFill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left" wrapText="1"/>
      <protection/>
    </xf>
    <xf numFmtId="0" fontId="6" fillId="0" borderId="13" xfId="54" applyFont="1" applyFill="1" applyBorder="1" applyAlignment="1">
      <alignment horizontal="left" wrapText="1"/>
      <protection/>
    </xf>
    <xf numFmtId="0" fontId="6" fillId="0" borderId="14" xfId="54" applyFont="1" applyFill="1" applyBorder="1" applyAlignment="1">
      <alignment horizontal="left" wrapText="1"/>
      <protection/>
    </xf>
    <xf numFmtId="0" fontId="12" fillId="0" borderId="11" xfId="54" applyFont="1" applyFill="1" applyBorder="1" applyAlignment="1">
      <alignment horizontal="left"/>
      <protection/>
    </xf>
    <xf numFmtId="0" fontId="12" fillId="0" borderId="13" xfId="54" applyFont="1" applyFill="1" applyBorder="1" applyAlignment="1">
      <alignment horizontal="left"/>
      <protection/>
    </xf>
    <xf numFmtId="0" fontId="12" fillId="0" borderId="14" xfId="54" applyFont="1" applyFill="1" applyBorder="1" applyAlignment="1">
      <alignment horizontal="left"/>
      <protection/>
    </xf>
    <xf numFmtId="0" fontId="6" fillId="0" borderId="11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 horizontal="left"/>
      <protection/>
    </xf>
    <xf numFmtId="0" fontId="13" fillId="0" borderId="15" xfId="53" applyNumberFormat="1" applyFont="1" applyFill="1" applyBorder="1" applyAlignment="1" applyProtection="1">
      <alignment horizontal="center" vertical="top"/>
      <protection/>
    </xf>
    <xf numFmtId="0" fontId="13" fillId="0" borderId="15" xfId="53" applyNumberFormat="1" applyFont="1" applyFill="1" applyBorder="1" applyAlignment="1" applyProtection="1">
      <alignment horizontal="center"/>
      <protection/>
    </xf>
    <xf numFmtId="0" fontId="7" fillId="0" borderId="11" xfId="54" applyFont="1" applyFill="1" applyBorder="1" applyAlignment="1">
      <alignment horizontal="left" wrapText="1"/>
      <protection/>
    </xf>
    <xf numFmtId="0" fontId="7" fillId="0" borderId="13" xfId="54" applyFont="1" applyFill="1" applyBorder="1" applyAlignment="1">
      <alignment horizontal="left" wrapText="1"/>
      <protection/>
    </xf>
    <xf numFmtId="0" fontId="7" fillId="0" borderId="14" xfId="54" applyFont="1" applyFill="1" applyBorder="1" applyAlignment="1">
      <alignment horizontal="left" wrapText="1"/>
      <protection/>
    </xf>
    <xf numFmtId="0" fontId="11" fillId="0" borderId="11" xfId="54" applyFont="1" applyFill="1" applyBorder="1" applyAlignment="1">
      <alignment horizontal="left"/>
      <protection/>
    </xf>
    <xf numFmtId="0" fontId="11" fillId="0" borderId="13" xfId="54" applyFont="1" applyFill="1" applyBorder="1" applyAlignment="1">
      <alignment horizontal="left"/>
      <protection/>
    </xf>
    <xf numFmtId="0" fontId="11" fillId="0" borderId="14" xfId="54" applyFont="1" applyFill="1" applyBorder="1" applyAlignment="1">
      <alignment horizontal="left"/>
      <protection/>
    </xf>
    <xf numFmtId="0" fontId="7" fillId="13" borderId="11" xfId="54" applyFont="1" applyFill="1" applyBorder="1" applyAlignment="1">
      <alignment horizontal="left" wrapText="1"/>
      <protection/>
    </xf>
    <xf numFmtId="0" fontId="7" fillId="13" borderId="13" xfId="54" applyFont="1" applyFill="1" applyBorder="1" applyAlignment="1">
      <alignment horizontal="left" wrapText="1"/>
      <protection/>
    </xf>
    <xf numFmtId="0" fontId="7" fillId="13" borderId="14" xfId="54" applyFont="1" applyFill="1" applyBorder="1" applyAlignment="1">
      <alignment horizontal="left" wrapText="1"/>
      <protection/>
    </xf>
    <xf numFmtId="0" fontId="11" fillId="0" borderId="11" xfId="54" applyFont="1" applyFill="1" applyBorder="1" applyAlignment="1">
      <alignment horizontal="left" wrapText="1"/>
      <protection/>
    </xf>
    <xf numFmtId="0" fontId="11" fillId="0" borderId="13" xfId="54" applyFont="1" applyFill="1" applyBorder="1" applyAlignment="1">
      <alignment horizontal="left" wrapText="1"/>
      <protection/>
    </xf>
    <xf numFmtId="0" fontId="11" fillId="0" borderId="14" xfId="54" applyFont="1" applyFill="1" applyBorder="1" applyAlignment="1">
      <alignment horizontal="left" wrapText="1"/>
      <protection/>
    </xf>
    <xf numFmtId="0" fontId="13" fillId="0" borderId="10" xfId="53" applyNumberFormat="1" applyFont="1" applyFill="1" applyBorder="1" applyAlignment="1" applyProtection="1">
      <alignment horizontal="center" vertical="top" wrapText="1"/>
      <protection/>
    </xf>
    <xf numFmtId="0" fontId="10" fillId="0" borderId="11" xfId="53" applyNumberFormat="1" applyFont="1" applyFill="1" applyBorder="1" applyAlignment="1" applyProtection="1">
      <alignment horizontal="center" vertical="top"/>
      <protection/>
    </xf>
    <xf numFmtId="0" fontId="10" fillId="0" borderId="13" xfId="53" applyNumberFormat="1" applyFont="1" applyFill="1" applyBorder="1" applyAlignment="1" applyProtection="1">
      <alignment horizontal="center" vertical="top"/>
      <protection/>
    </xf>
    <xf numFmtId="0" fontId="10" fillId="0" borderId="14" xfId="53" applyNumberFormat="1" applyFont="1" applyFill="1" applyBorder="1" applyAlignment="1" applyProtection="1">
      <alignment horizontal="center" vertical="top"/>
      <protection/>
    </xf>
    <xf numFmtId="0" fontId="7" fillId="0" borderId="11" xfId="54" applyFont="1" applyBorder="1" applyAlignment="1">
      <alignment horizontal="left" wrapText="1"/>
      <protection/>
    </xf>
    <xf numFmtId="0" fontId="7" fillId="0" borderId="13" xfId="54" applyFont="1" applyBorder="1" applyAlignment="1">
      <alignment horizontal="left" wrapText="1"/>
      <protection/>
    </xf>
    <xf numFmtId="0" fontId="7" fillId="0" borderId="14" xfId="54" applyFont="1" applyBorder="1" applyAlignment="1">
      <alignment horizontal="left" wrapText="1"/>
      <protection/>
    </xf>
    <xf numFmtId="0" fontId="17" fillId="0" borderId="0" xfId="53" applyNumberFormat="1" applyFont="1" applyFill="1" applyBorder="1" applyAlignment="1" applyProtection="1">
      <alignment horizontal="center" vertical="top"/>
      <protection/>
    </xf>
    <xf numFmtId="0" fontId="13" fillId="0" borderId="16" xfId="53" applyNumberFormat="1" applyFont="1" applyFill="1" applyBorder="1" applyAlignment="1" applyProtection="1">
      <alignment horizontal="center" vertical="center"/>
      <protection/>
    </xf>
    <xf numFmtId="0" fontId="13" fillId="0" borderId="15" xfId="53" applyNumberFormat="1" applyFont="1" applyFill="1" applyBorder="1" applyAlignment="1" applyProtection="1">
      <alignment horizontal="center" vertical="center"/>
      <protection/>
    </xf>
    <xf numFmtId="0" fontId="13" fillId="0" borderId="17" xfId="53" applyNumberFormat="1" applyFont="1" applyFill="1" applyBorder="1" applyAlignment="1" applyProtection="1">
      <alignment horizontal="center" vertical="center"/>
      <protection/>
    </xf>
    <xf numFmtId="0" fontId="13" fillId="0" borderId="18" xfId="53" applyNumberFormat="1" applyFont="1" applyFill="1" applyBorder="1" applyAlignment="1" applyProtection="1">
      <alignment horizontal="center" vertical="center"/>
      <protection/>
    </xf>
    <xf numFmtId="0" fontId="13" fillId="0" borderId="0" xfId="53" applyNumberFormat="1" applyFont="1" applyFill="1" applyBorder="1" applyAlignment="1" applyProtection="1">
      <alignment horizontal="center" vertical="center"/>
      <protection/>
    </xf>
    <xf numFmtId="0" fontId="13" fillId="0" borderId="19" xfId="53" applyNumberFormat="1" applyFont="1" applyFill="1" applyBorder="1" applyAlignment="1" applyProtection="1">
      <alignment horizontal="center" vertical="center"/>
      <protection/>
    </xf>
    <xf numFmtId="0" fontId="13" fillId="0" borderId="20" xfId="53" applyNumberFormat="1" applyFont="1" applyFill="1" applyBorder="1" applyAlignment="1" applyProtection="1">
      <alignment horizontal="center" vertical="center"/>
      <protection/>
    </xf>
    <xf numFmtId="0" fontId="13" fillId="0" borderId="12" xfId="53" applyNumberFormat="1" applyFont="1" applyFill="1" applyBorder="1" applyAlignment="1" applyProtection="1">
      <alignment horizontal="center" vertical="center"/>
      <protection/>
    </xf>
    <xf numFmtId="0" fontId="13" fillId="0" borderId="21" xfId="53" applyNumberFormat="1" applyFont="1" applyFill="1" applyBorder="1" applyAlignment="1" applyProtection="1">
      <alignment horizontal="center" vertical="center"/>
      <protection/>
    </xf>
    <xf numFmtId="0" fontId="13" fillId="0" borderId="22" xfId="53" applyNumberFormat="1" applyFont="1" applyFill="1" applyBorder="1" applyAlignment="1" applyProtection="1">
      <alignment horizontal="center" vertical="top" wrapText="1"/>
      <protection/>
    </xf>
    <xf numFmtId="0" fontId="13" fillId="0" borderId="23" xfId="53" applyNumberFormat="1" applyFont="1" applyFill="1" applyBorder="1" applyAlignment="1" applyProtection="1">
      <alignment horizontal="center" vertical="top" wrapText="1"/>
      <protection/>
    </xf>
    <xf numFmtId="0" fontId="13" fillId="0" borderId="24" xfId="53" applyNumberFormat="1" applyFont="1" applyFill="1" applyBorder="1" applyAlignment="1" applyProtection="1">
      <alignment horizontal="center" vertical="top" wrapText="1"/>
      <protection/>
    </xf>
    <xf numFmtId="0" fontId="13" fillId="0" borderId="11" xfId="53" applyNumberFormat="1" applyFont="1" applyFill="1" applyBorder="1" applyAlignment="1" applyProtection="1">
      <alignment horizontal="center" vertical="top" wrapText="1"/>
      <protection/>
    </xf>
    <xf numFmtId="0" fontId="13" fillId="0" borderId="13" xfId="53" applyNumberFormat="1" applyFont="1" applyFill="1" applyBorder="1" applyAlignment="1" applyProtection="1">
      <alignment horizontal="center" vertical="top" wrapText="1"/>
      <protection/>
    </xf>
    <xf numFmtId="0" fontId="13" fillId="0" borderId="14" xfId="53" applyNumberFormat="1" applyFont="1" applyFill="1" applyBorder="1" applyAlignment="1" applyProtection="1">
      <alignment horizontal="center" vertical="top" wrapText="1"/>
      <protection/>
    </xf>
    <xf numFmtId="0" fontId="13" fillId="0" borderId="22" xfId="53" applyNumberFormat="1" applyFont="1" applyFill="1" applyBorder="1" applyAlignment="1" applyProtection="1">
      <alignment horizontal="center" vertical="center" wrapText="1"/>
      <protection/>
    </xf>
    <xf numFmtId="0" fontId="13" fillId="0" borderId="23" xfId="53" applyNumberFormat="1" applyFont="1" applyFill="1" applyBorder="1" applyAlignment="1" applyProtection="1">
      <alignment horizontal="center" vertical="center" wrapText="1"/>
      <protection/>
    </xf>
    <xf numFmtId="0" fontId="13" fillId="0" borderId="24" xfId="53" applyNumberFormat="1" applyFont="1" applyFill="1" applyBorder="1" applyAlignment="1" applyProtection="1">
      <alignment horizontal="center" vertical="center" wrapText="1"/>
      <protection/>
    </xf>
    <xf numFmtId="0" fontId="13" fillId="0" borderId="10" xfId="53" applyNumberFormat="1" applyFont="1" applyFill="1" applyBorder="1" applyAlignment="1" applyProtection="1">
      <alignment horizontal="center" vertical="top"/>
      <protection/>
    </xf>
    <xf numFmtId="0" fontId="16" fillId="0" borderId="15" xfId="53" applyNumberFormat="1" applyFont="1" applyFill="1" applyBorder="1" applyAlignment="1" applyProtection="1">
      <alignment horizontal="center" vertical="center" wrapText="1"/>
      <protection/>
    </xf>
    <xf numFmtId="0" fontId="16" fillId="0" borderId="12" xfId="53" applyNumberFormat="1" applyFont="1" applyFill="1" applyBorder="1" applyAlignment="1" applyProtection="1">
      <alignment horizontal="center" vertical="top" wrapText="1"/>
      <protection/>
    </xf>
    <xf numFmtId="0" fontId="5" fillId="0" borderId="0" xfId="53" applyFont="1" applyAlignment="1">
      <alignment horizontal="center" wrapText="1"/>
    </xf>
    <xf numFmtId="187" fontId="4" fillId="0" borderId="11" xfId="54" applyNumberFormat="1" applyFont="1" applyBorder="1" applyAlignment="1">
      <alignment horizontal="center"/>
      <protection/>
    </xf>
    <xf numFmtId="187" fontId="4" fillId="0" borderId="14" xfId="54" applyNumberFormat="1" applyFont="1" applyBorder="1" applyAlignment="1">
      <alignment horizontal="center"/>
      <protection/>
    </xf>
    <xf numFmtId="0" fontId="10" fillId="0" borderId="0" xfId="53" applyNumberFormat="1" applyFont="1" applyFill="1" applyBorder="1" applyAlignment="1" applyProtection="1">
      <alignment horizontal="center" vertical="top" wrapText="1"/>
      <protection/>
    </xf>
    <xf numFmtId="14" fontId="10" fillId="0" borderId="11" xfId="53" applyNumberFormat="1" applyFont="1" applyFill="1" applyBorder="1" applyAlignment="1" applyProtection="1">
      <alignment horizontal="center" vertical="top"/>
      <protection/>
    </xf>
    <xf numFmtId="0" fontId="5" fillId="0" borderId="0" xfId="54" applyFont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14" fillId="0" borderId="12" xfId="54" applyFont="1" applyBorder="1" applyAlignment="1">
      <alignment horizontal="center" wrapText="1"/>
      <protection/>
    </xf>
    <xf numFmtId="0" fontId="13" fillId="0" borderId="0" xfId="54" applyFont="1" applyAlignment="1">
      <alignment horizontal="left" wrapText="1"/>
      <protection/>
    </xf>
    <xf numFmtId="0" fontId="0" fillId="0" borderId="0" xfId="53" applyNumberFormat="1" applyFont="1" applyFill="1" applyBorder="1" applyAlignment="1" applyProtection="1">
      <alignment horizontal="center" vertical="top"/>
      <protection/>
    </xf>
    <xf numFmtId="0" fontId="6" fillId="0" borderId="15" xfId="54" applyFont="1" applyBorder="1" applyAlignment="1">
      <alignment horizontal="center" vertical="top"/>
      <protection/>
    </xf>
    <xf numFmtId="0" fontId="6" fillId="0" borderId="15" xfId="53" applyFont="1" applyBorder="1" applyAlignment="1">
      <alignment horizontal="center" vertical="top" wrapText="1"/>
    </xf>
    <xf numFmtId="0" fontId="15" fillId="0" borderId="12" xfId="53" applyFont="1" applyBorder="1" applyAlignment="1">
      <alignment horizontal="center" vertical="center"/>
    </xf>
    <xf numFmtId="0" fontId="3" fillId="0" borderId="18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4" fontId="3" fillId="0" borderId="0" xfId="55" applyNumberFormat="1" applyFont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8" fillId="33" borderId="0" xfId="55" applyFont="1" applyFill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.сад №12013" xfId="54"/>
    <cellStyle name="Обычный_д.сад огонек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zoomScale="120" zoomScaleNormal="120" workbookViewId="0" topLeftCell="A58">
      <selection activeCell="A58" sqref="A1:IV16384"/>
    </sheetView>
  </sheetViews>
  <sheetFormatPr defaultColWidth="9.140625" defaultRowHeight="12.75"/>
  <cols>
    <col min="1" max="1" width="6.00390625" style="44" customWidth="1"/>
    <col min="2" max="2" width="5.7109375" style="44" customWidth="1"/>
    <col min="3" max="3" width="9.140625" style="44" customWidth="1"/>
    <col min="4" max="4" width="9.57421875" style="44" customWidth="1"/>
    <col min="5" max="5" width="6.28125" style="44" customWidth="1"/>
    <col min="6" max="6" width="7.140625" style="44" customWidth="1"/>
    <col min="7" max="7" width="9.140625" style="44" customWidth="1"/>
    <col min="8" max="8" width="6.7109375" style="44" customWidth="1"/>
    <col min="9" max="9" width="7.140625" style="44" customWidth="1"/>
    <col min="10" max="10" width="8.8515625" style="44" customWidth="1"/>
    <col min="11" max="11" width="5.7109375" style="44" customWidth="1"/>
    <col min="12" max="12" width="5.57421875" style="44" customWidth="1"/>
    <col min="13" max="13" width="8.8515625" style="44" customWidth="1"/>
    <col min="14" max="14" width="5.140625" style="44" customWidth="1"/>
    <col min="15" max="15" width="5.7109375" style="44" customWidth="1"/>
    <col min="16" max="16" width="9.7109375" style="44" customWidth="1"/>
    <col min="17" max="17" width="5.140625" style="44" customWidth="1"/>
    <col min="18" max="18" width="5.28125" style="44" customWidth="1"/>
    <col min="19" max="16384" width="9.140625" style="44" customWidth="1"/>
  </cols>
  <sheetData>
    <row r="1" ht="11.25">
      <c r="K1" s="45" t="s">
        <v>33</v>
      </c>
    </row>
    <row r="2" spans="9:15" ht="32.25" customHeight="1">
      <c r="I2" s="192" t="s">
        <v>34</v>
      </c>
      <c r="J2" s="192"/>
      <c r="K2" s="192"/>
      <c r="L2" s="192"/>
      <c r="M2" s="192"/>
      <c r="N2" s="192"/>
      <c r="O2" s="46"/>
    </row>
    <row r="4" spans="9:14" ht="12.75">
      <c r="I4" s="193" t="s">
        <v>2</v>
      </c>
      <c r="J4" s="193"/>
      <c r="K4" s="193"/>
      <c r="L4" s="193"/>
      <c r="M4" s="193"/>
      <c r="N4" s="193"/>
    </row>
    <row r="5" spans="9:14" ht="24.75" customHeight="1">
      <c r="I5" s="191" t="s">
        <v>97</v>
      </c>
      <c r="J5" s="191"/>
      <c r="K5" s="191"/>
      <c r="L5" s="191"/>
      <c r="M5" s="191"/>
      <c r="N5" s="191"/>
    </row>
    <row r="6" spans="9:14" ht="11.25">
      <c r="I6" s="194" t="s">
        <v>35</v>
      </c>
      <c r="J6" s="194"/>
      <c r="K6" s="194"/>
      <c r="L6" s="194"/>
      <c r="M6" s="194"/>
      <c r="N6" s="194"/>
    </row>
    <row r="7" spans="9:14" ht="12">
      <c r="I7" s="47" t="s">
        <v>27</v>
      </c>
      <c r="J7" s="48"/>
      <c r="K7" s="48"/>
      <c r="L7" s="49"/>
      <c r="M7" s="49"/>
      <c r="N7" s="49"/>
    </row>
    <row r="8" spans="9:14" ht="21.75" customHeight="1">
      <c r="I8" s="195" t="s">
        <v>36</v>
      </c>
      <c r="J8" s="195"/>
      <c r="K8" s="195"/>
      <c r="L8" s="195"/>
      <c r="M8" s="195"/>
      <c r="N8" s="195"/>
    </row>
    <row r="10" spans="9:14" ht="12">
      <c r="I10" s="50"/>
      <c r="J10" s="51"/>
      <c r="K10" s="52"/>
      <c r="L10" s="196" t="s">
        <v>98</v>
      </c>
      <c r="M10" s="196"/>
      <c r="N10" s="196"/>
    </row>
    <row r="11" spans="9:14" ht="11.25" customHeight="1">
      <c r="I11" s="194" t="s">
        <v>37</v>
      </c>
      <c r="J11" s="194"/>
      <c r="K11" s="194"/>
      <c r="L11" s="195" t="s">
        <v>38</v>
      </c>
      <c r="M11" s="195"/>
      <c r="N11" s="195"/>
    </row>
    <row r="13" spans="9:12" ht="12">
      <c r="I13" s="50" t="s">
        <v>39</v>
      </c>
      <c r="J13" s="51"/>
      <c r="K13" s="52"/>
      <c r="L13" s="124" t="s">
        <v>40</v>
      </c>
    </row>
    <row r="17" spans="1:14" s="2" customFormat="1" ht="12">
      <c r="A17" s="189" t="s">
        <v>99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53"/>
      <c r="M17" s="190" t="s">
        <v>41</v>
      </c>
      <c r="N17" s="190"/>
    </row>
    <row r="18" spans="1:14" s="2" customFormat="1" ht="12" customHeight="1">
      <c r="A18" s="184" t="s">
        <v>100</v>
      </c>
      <c r="B18" s="184"/>
      <c r="C18" s="184"/>
      <c r="D18" s="184"/>
      <c r="E18" s="184"/>
      <c r="F18" s="184"/>
      <c r="G18" s="184"/>
      <c r="H18" s="184"/>
      <c r="I18" s="184"/>
      <c r="J18" s="184"/>
      <c r="K18" s="3" t="s">
        <v>42</v>
      </c>
      <c r="M18" s="185">
        <v>501012</v>
      </c>
      <c r="N18" s="186"/>
    </row>
    <row r="19" spans="1:14" ht="11.25" customHeight="1">
      <c r="A19" s="187" t="s">
        <v>101</v>
      </c>
      <c r="B19" s="187"/>
      <c r="C19" s="187"/>
      <c r="D19" s="187"/>
      <c r="E19" s="187"/>
      <c r="F19" s="187"/>
      <c r="G19" s="187"/>
      <c r="H19" s="187"/>
      <c r="I19" s="187"/>
      <c r="J19" s="187"/>
      <c r="L19" s="54" t="s">
        <v>3</v>
      </c>
      <c r="M19" s="188">
        <v>44560</v>
      </c>
      <c r="N19" s="158"/>
    </row>
    <row r="20" spans="11:14" ht="11.25">
      <c r="K20" s="55" t="s">
        <v>43</v>
      </c>
      <c r="M20" s="156"/>
      <c r="N20" s="158"/>
    </row>
    <row r="21" spans="1:14" ht="11.25">
      <c r="A21" s="1" t="s">
        <v>4</v>
      </c>
      <c r="E21" s="56" t="s">
        <v>94</v>
      </c>
      <c r="F21" s="57"/>
      <c r="G21" s="57"/>
      <c r="H21" s="57"/>
      <c r="I21" s="57"/>
      <c r="J21" s="57"/>
      <c r="K21" s="55" t="s">
        <v>43</v>
      </c>
      <c r="L21" s="55"/>
      <c r="M21" s="156"/>
      <c r="N21" s="158"/>
    </row>
    <row r="22" spans="1:14" ht="25.5" customHeight="1">
      <c r="A22" s="1" t="s">
        <v>5</v>
      </c>
      <c r="E22" s="182" t="s">
        <v>27</v>
      </c>
      <c r="F22" s="182"/>
      <c r="G22" s="182"/>
      <c r="H22" s="182"/>
      <c r="I22" s="182"/>
      <c r="J22" s="182"/>
      <c r="K22" s="55" t="s">
        <v>44</v>
      </c>
      <c r="L22" s="55"/>
      <c r="M22" s="156"/>
      <c r="N22" s="158"/>
    </row>
    <row r="23" spans="1:14" ht="26.25" customHeight="1">
      <c r="A23" s="1" t="s">
        <v>6</v>
      </c>
      <c r="F23" s="183" t="s">
        <v>27</v>
      </c>
      <c r="G23" s="183"/>
      <c r="H23" s="183"/>
      <c r="I23" s="183"/>
      <c r="J23" s="183"/>
      <c r="K23" s="55" t="s">
        <v>45</v>
      </c>
      <c r="L23" s="54"/>
      <c r="M23" s="156"/>
      <c r="N23" s="158"/>
    </row>
    <row r="24" spans="1:14" ht="11.25">
      <c r="A24" s="1" t="s">
        <v>7</v>
      </c>
      <c r="D24" s="56" t="s">
        <v>46</v>
      </c>
      <c r="E24" s="57"/>
      <c r="F24" s="57"/>
      <c r="G24" s="57"/>
      <c r="H24" s="57"/>
      <c r="I24" s="58"/>
      <c r="K24" s="55"/>
      <c r="L24" s="54" t="s">
        <v>10</v>
      </c>
      <c r="M24" s="156">
        <v>383</v>
      </c>
      <c r="N24" s="158"/>
    </row>
    <row r="25" spans="1:4" ht="11.25">
      <c r="A25" s="1" t="s">
        <v>8</v>
      </c>
      <c r="D25" s="59" t="s">
        <v>9</v>
      </c>
    </row>
    <row r="28" spans="1:14" ht="11.25">
      <c r="A28" s="162" t="s">
        <v>47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  <row r="30" spans="2:15" s="55" customFormat="1" ht="20.25" customHeight="1">
      <c r="B30" s="155" t="s">
        <v>48</v>
      </c>
      <c r="C30" s="155"/>
      <c r="D30" s="155"/>
      <c r="E30" s="155"/>
      <c r="F30" s="178" t="s">
        <v>49</v>
      </c>
      <c r="G30" s="181" t="s">
        <v>50</v>
      </c>
      <c r="H30" s="181"/>
      <c r="I30" s="181"/>
      <c r="J30" s="181"/>
      <c r="K30" s="181"/>
      <c r="L30" s="181"/>
      <c r="M30" s="181"/>
      <c r="N30" s="181"/>
      <c r="O30" s="181"/>
    </row>
    <row r="31" spans="2:15" s="55" customFormat="1" ht="22.5" customHeight="1">
      <c r="B31" s="178" t="s">
        <v>51</v>
      </c>
      <c r="C31" s="178" t="s">
        <v>52</v>
      </c>
      <c r="D31" s="178" t="s">
        <v>53</v>
      </c>
      <c r="E31" s="178" t="s">
        <v>54</v>
      </c>
      <c r="F31" s="179"/>
      <c r="G31" s="175" t="s">
        <v>102</v>
      </c>
      <c r="H31" s="176"/>
      <c r="I31" s="177"/>
      <c r="J31" s="175" t="s">
        <v>103</v>
      </c>
      <c r="K31" s="176"/>
      <c r="L31" s="177"/>
      <c r="M31" s="155" t="s">
        <v>104</v>
      </c>
      <c r="N31" s="155"/>
      <c r="O31" s="155"/>
    </row>
    <row r="32" spans="2:15" s="55" customFormat="1" ht="39">
      <c r="B32" s="180"/>
      <c r="C32" s="180"/>
      <c r="D32" s="180"/>
      <c r="E32" s="180"/>
      <c r="F32" s="180"/>
      <c r="G32" s="90">
        <v>3</v>
      </c>
      <c r="H32" s="90" t="s">
        <v>13</v>
      </c>
      <c r="I32" s="90" t="s">
        <v>56</v>
      </c>
      <c r="J32" s="90" t="s">
        <v>55</v>
      </c>
      <c r="K32" s="90" t="s">
        <v>13</v>
      </c>
      <c r="L32" s="90" t="s">
        <v>56</v>
      </c>
      <c r="M32" s="90" t="s">
        <v>55</v>
      </c>
      <c r="N32" s="90" t="s">
        <v>13</v>
      </c>
      <c r="O32" s="90" t="s">
        <v>56</v>
      </c>
    </row>
    <row r="33" spans="2:15" ht="11.25">
      <c r="B33" s="60">
        <v>1</v>
      </c>
      <c r="C33" s="60">
        <v>2</v>
      </c>
      <c r="D33" s="60">
        <v>3</v>
      </c>
      <c r="E33" s="60">
        <v>4</v>
      </c>
      <c r="F33" s="60">
        <f aca="true" t="shared" si="0" ref="F33:O33">E33+1</f>
        <v>5</v>
      </c>
      <c r="G33" s="60">
        <f t="shared" si="0"/>
        <v>6</v>
      </c>
      <c r="H33" s="60">
        <f t="shared" si="0"/>
        <v>7</v>
      </c>
      <c r="I33" s="60">
        <f t="shared" si="0"/>
        <v>8</v>
      </c>
      <c r="J33" s="60">
        <f t="shared" si="0"/>
        <v>9</v>
      </c>
      <c r="K33" s="60">
        <f t="shared" si="0"/>
        <v>10</v>
      </c>
      <c r="L33" s="60">
        <f t="shared" si="0"/>
        <v>11</v>
      </c>
      <c r="M33" s="60">
        <f t="shared" si="0"/>
        <v>12</v>
      </c>
      <c r="N33" s="60">
        <f t="shared" si="0"/>
        <v>13</v>
      </c>
      <c r="O33" s="60">
        <f t="shared" si="0"/>
        <v>14</v>
      </c>
    </row>
    <row r="34" spans="2:15" ht="11.25">
      <c r="B34" s="61">
        <v>7</v>
      </c>
      <c r="C34" s="62"/>
      <c r="D34" s="62"/>
      <c r="E34" s="62"/>
      <c r="F34" s="62"/>
      <c r="G34" s="63">
        <f>G35</f>
        <v>20138</v>
      </c>
      <c r="H34" s="63">
        <f aca="true" t="shared" si="1" ref="H34:O34">H35</f>
        <v>0</v>
      </c>
      <c r="I34" s="63">
        <f t="shared" si="1"/>
        <v>0</v>
      </c>
      <c r="J34" s="63">
        <f t="shared" si="1"/>
        <v>18124</v>
      </c>
      <c r="K34" s="63">
        <f t="shared" si="1"/>
        <v>0</v>
      </c>
      <c r="L34" s="63">
        <f t="shared" si="1"/>
        <v>0</v>
      </c>
      <c r="M34" s="63">
        <f t="shared" si="1"/>
        <v>18124</v>
      </c>
      <c r="N34" s="63">
        <f t="shared" si="1"/>
        <v>0</v>
      </c>
      <c r="O34" s="63">
        <f t="shared" si="1"/>
        <v>0</v>
      </c>
    </row>
    <row r="35" spans="2:15" ht="11.25">
      <c r="B35" s="61">
        <v>7</v>
      </c>
      <c r="C35" s="61">
        <v>3</v>
      </c>
      <c r="D35" s="62"/>
      <c r="E35" s="62"/>
      <c r="F35" s="62"/>
      <c r="G35" s="63">
        <f>G40+G36</f>
        <v>20138</v>
      </c>
      <c r="H35" s="63">
        <f aca="true" t="shared" si="2" ref="H35:O35">H40+H36</f>
        <v>0</v>
      </c>
      <c r="I35" s="63">
        <f t="shared" si="2"/>
        <v>0</v>
      </c>
      <c r="J35" s="63">
        <f t="shared" si="2"/>
        <v>18124</v>
      </c>
      <c r="K35" s="63">
        <f t="shared" si="2"/>
        <v>0</v>
      </c>
      <c r="L35" s="63">
        <f t="shared" si="2"/>
        <v>0</v>
      </c>
      <c r="M35" s="63">
        <f t="shared" si="2"/>
        <v>18124</v>
      </c>
      <c r="N35" s="63">
        <f t="shared" si="2"/>
        <v>0</v>
      </c>
      <c r="O35" s="63">
        <f t="shared" si="2"/>
        <v>0</v>
      </c>
    </row>
    <row r="36" spans="2:15" s="118" customFormat="1" ht="11.25">
      <c r="B36" s="61">
        <v>7</v>
      </c>
      <c r="C36" s="61">
        <v>3</v>
      </c>
      <c r="D36" s="34" t="s">
        <v>90</v>
      </c>
      <c r="E36" s="62"/>
      <c r="F36" s="62"/>
      <c r="G36" s="63">
        <f>G37+G38+G39</f>
        <v>20138</v>
      </c>
      <c r="H36" s="63">
        <f aca="true" t="shared" si="3" ref="H36:O36">H37+H38+H39</f>
        <v>0</v>
      </c>
      <c r="I36" s="63">
        <f t="shared" si="3"/>
        <v>0</v>
      </c>
      <c r="J36" s="63">
        <f t="shared" si="3"/>
        <v>18124</v>
      </c>
      <c r="K36" s="63">
        <f t="shared" si="3"/>
        <v>0</v>
      </c>
      <c r="L36" s="63">
        <f t="shared" si="3"/>
        <v>0</v>
      </c>
      <c r="M36" s="63">
        <f t="shared" si="3"/>
        <v>0</v>
      </c>
      <c r="N36" s="63">
        <f t="shared" si="3"/>
        <v>0</v>
      </c>
      <c r="O36" s="63">
        <f t="shared" si="3"/>
        <v>0</v>
      </c>
    </row>
    <row r="37" spans="2:15" ht="11.25">
      <c r="B37" s="65">
        <v>7</v>
      </c>
      <c r="C37" s="65">
        <v>3</v>
      </c>
      <c r="D37" s="41" t="s">
        <v>90</v>
      </c>
      <c r="E37" s="66">
        <v>110</v>
      </c>
      <c r="F37" s="66">
        <v>210</v>
      </c>
      <c r="G37" s="67">
        <f>J60</f>
        <v>5958</v>
      </c>
      <c r="H37" s="67">
        <f aca="true" t="shared" si="4" ref="H37:O37">K60</f>
        <v>0</v>
      </c>
      <c r="I37" s="67">
        <f t="shared" si="4"/>
        <v>0</v>
      </c>
      <c r="J37" s="67">
        <f t="shared" si="4"/>
        <v>5958</v>
      </c>
      <c r="K37" s="67">
        <f t="shared" si="4"/>
        <v>0</v>
      </c>
      <c r="L37" s="67">
        <f t="shared" si="4"/>
        <v>0</v>
      </c>
      <c r="M37" s="67">
        <f t="shared" si="4"/>
        <v>0</v>
      </c>
      <c r="N37" s="67">
        <f t="shared" si="4"/>
        <v>0</v>
      </c>
      <c r="O37" s="67">
        <f t="shared" si="4"/>
        <v>0</v>
      </c>
    </row>
    <row r="38" spans="2:15" ht="11.25">
      <c r="B38" s="65">
        <v>7</v>
      </c>
      <c r="C38" s="65">
        <v>3</v>
      </c>
      <c r="D38" s="41" t="s">
        <v>90</v>
      </c>
      <c r="E38" s="66">
        <v>240</v>
      </c>
      <c r="F38" s="66">
        <v>220</v>
      </c>
      <c r="G38" s="67">
        <f>J63</f>
        <v>11642</v>
      </c>
      <c r="H38" s="67">
        <f aca="true" t="shared" si="5" ref="H38:O38">K63</f>
        <v>0</v>
      </c>
      <c r="I38" s="67">
        <f t="shared" si="5"/>
        <v>0</v>
      </c>
      <c r="J38" s="67">
        <f t="shared" si="5"/>
        <v>11642</v>
      </c>
      <c r="K38" s="67">
        <f t="shared" si="5"/>
        <v>0</v>
      </c>
      <c r="L38" s="67">
        <f t="shared" si="5"/>
        <v>0</v>
      </c>
      <c r="M38" s="67">
        <f t="shared" si="5"/>
        <v>0</v>
      </c>
      <c r="N38" s="67">
        <f t="shared" si="5"/>
        <v>0</v>
      </c>
      <c r="O38" s="67">
        <f t="shared" si="5"/>
        <v>0</v>
      </c>
    </row>
    <row r="39" spans="2:15" ht="11.25">
      <c r="B39" s="65">
        <v>7</v>
      </c>
      <c r="C39" s="65">
        <v>3</v>
      </c>
      <c r="D39" s="41" t="s">
        <v>90</v>
      </c>
      <c r="E39" s="66">
        <v>240</v>
      </c>
      <c r="F39" s="66">
        <v>300</v>
      </c>
      <c r="G39" s="67">
        <f>J65</f>
        <v>2538</v>
      </c>
      <c r="H39" s="67">
        <f aca="true" t="shared" si="6" ref="H39:O39">K65</f>
        <v>0</v>
      </c>
      <c r="I39" s="67">
        <f t="shared" si="6"/>
        <v>0</v>
      </c>
      <c r="J39" s="67">
        <f t="shared" si="6"/>
        <v>524</v>
      </c>
      <c r="K39" s="67">
        <f t="shared" si="6"/>
        <v>0</v>
      </c>
      <c r="L39" s="67">
        <f t="shared" si="6"/>
        <v>0</v>
      </c>
      <c r="M39" s="67">
        <f t="shared" si="6"/>
        <v>0</v>
      </c>
      <c r="N39" s="67">
        <f t="shared" si="6"/>
        <v>0</v>
      </c>
      <c r="O39" s="67">
        <f t="shared" si="6"/>
        <v>0</v>
      </c>
    </row>
    <row r="40" spans="2:15" ht="11.25">
      <c r="B40" s="36">
        <v>7</v>
      </c>
      <c r="C40" s="36">
        <v>3</v>
      </c>
      <c r="D40" s="37" t="s">
        <v>76</v>
      </c>
      <c r="E40" s="38"/>
      <c r="F40" s="39"/>
      <c r="G40" s="64">
        <f>G42+G43+G41</f>
        <v>0</v>
      </c>
      <c r="H40" s="64">
        <f aca="true" t="shared" si="7" ref="H40:O40">H42+H43+H41</f>
        <v>0</v>
      </c>
      <c r="I40" s="64">
        <f t="shared" si="7"/>
        <v>0</v>
      </c>
      <c r="J40" s="64">
        <f t="shared" si="7"/>
        <v>0</v>
      </c>
      <c r="K40" s="64">
        <f t="shared" si="7"/>
        <v>0</v>
      </c>
      <c r="L40" s="64">
        <f t="shared" si="7"/>
        <v>0</v>
      </c>
      <c r="M40" s="64">
        <f t="shared" si="7"/>
        <v>18124</v>
      </c>
      <c r="N40" s="64">
        <f t="shared" si="7"/>
        <v>0</v>
      </c>
      <c r="O40" s="64">
        <f t="shared" si="7"/>
        <v>0</v>
      </c>
    </row>
    <row r="41" spans="2:15" ht="11.25">
      <c r="B41" s="40">
        <v>7</v>
      </c>
      <c r="C41" s="40">
        <v>3</v>
      </c>
      <c r="D41" s="41" t="s">
        <v>76</v>
      </c>
      <c r="E41" s="122">
        <v>110</v>
      </c>
      <c r="F41" s="4">
        <v>210</v>
      </c>
      <c r="G41" s="67">
        <f>J70</f>
        <v>0</v>
      </c>
      <c r="H41" s="67">
        <f aca="true" t="shared" si="8" ref="H41:O41">K70</f>
        <v>0</v>
      </c>
      <c r="I41" s="67">
        <f t="shared" si="8"/>
        <v>0</v>
      </c>
      <c r="J41" s="67">
        <f t="shared" si="8"/>
        <v>0</v>
      </c>
      <c r="K41" s="67">
        <f t="shared" si="8"/>
        <v>0</v>
      </c>
      <c r="L41" s="67">
        <f t="shared" si="8"/>
        <v>0</v>
      </c>
      <c r="M41" s="67">
        <f t="shared" si="8"/>
        <v>5958</v>
      </c>
      <c r="N41" s="67">
        <f t="shared" si="8"/>
        <v>0</v>
      </c>
      <c r="O41" s="67">
        <f t="shared" si="8"/>
        <v>0</v>
      </c>
    </row>
    <row r="42" spans="2:15" ht="11.25">
      <c r="B42" s="40">
        <v>7</v>
      </c>
      <c r="C42" s="40">
        <v>3</v>
      </c>
      <c r="D42" s="41" t="s">
        <v>76</v>
      </c>
      <c r="E42" s="122">
        <v>240</v>
      </c>
      <c r="F42" s="4">
        <v>220</v>
      </c>
      <c r="G42" s="67">
        <f>J73</f>
        <v>0</v>
      </c>
      <c r="H42" s="67">
        <f aca="true" t="shared" si="9" ref="H42:O42">K73</f>
        <v>0</v>
      </c>
      <c r="I42" s="67">
        <f t="shared" si="9"/>
        <v>0</v>
      </c>
      <c r="J42" s="67">
        <f t="shared" si="9"/>
        <v>0</v>
      </c>
      <c r="K42" s="67">
        <f t="shared" si="9"/>
        <v>0</v>
      </c>
      <c r="L42" s="67">
        <f t="shared" si="9"/>
        <v>0</v>
      </c>
      <c r="M42" s="67">
        <f t="shared" si="9"/>
        <v>11642</v>
      </c>
      <c r="N42" s="67">
        <f t="shared" si="9"/>
        <v>0</v>
      </c>
      <c r="O42" s="67">
        <f t="shared" si="9"/>
        <v>0</v>
      </c>
    </row>
    <row r="43" spans="2:15" ht="11.25">
      <c r="B43" s="40">
        <v>7</v>
      </c>
      <c r="C43" s="40">
        <v>3</v>
      </c>
      <c r="D43" s="41" t="s">
        <v>76</v>
      </c>
      <c r="E43" s="122">
        <v>240</v>
      </c>
      <c r="F43" s="4">
        <v>300</v>
      </c>
      <c r="G43" s="67">
        <f>J75</f>
        <v>0</v>
      </c>
      <c r="H43" s="67">
        <f aca="true" t="shared" si="10" ref="H43:O43">K75</f>
        <v>0</v>
      </c>
      <c r="I43" s="67">
        <f t="shared" si="10"/>
        <v>0</v>
      </c>
      <c r="J43" s="67">
        <f t="shared" si="10"/>
        <v>0</v>
      </c>
      <c r="K43" s="67">
        <f t="shared" si="10"/>
        <v>0</v>
      </c>
      <c r="L43" s="67">
        <f t="shared" si="10"/>
        <v>0</v>
      </c>
      <c r="M43" s="67">
        <f t="shared" si="10"/>
        <v>524</v>
      </c>
      <c r="N43" s="67">
        <f t="shared" si="10"/>
        <v>0</v>
      </c>
      <c r="O43" s="67">
        <f t="shared" si="10"/>
        <v>0</v>
      </c>
    </row>
    <row r="44" spans="4:15" ht="11.25">
      <c r="D44" s="44" t="s">
        <v>57</v>
      </c>
      <c r="F44" s="68"/>
      <c r="G44" s="69">
        <f>G34</f>
        <v>20138</v>
      </c>
      <c r="H44" s="70" t="s">
        <v>58</v>
      </c>
      <c r="I44" s="70" t="s">
        <v>58</v>
      </c>
      <c r="J44" s="69">
        <f>J34</f>
        <v>18124</v>
      </c>
      <c r="K44" s="70" t="s">
        <v>58</v>
      </c>
      <c r="L44" s="70" t="s">
        <v>58</v>
      </c>
      <c r="M44" s="69">
        <f>M34</f>
        <v>18124</v>
      </c>
      <c r="N44" s="70" t="s">
        <v>58</v>
      </c>
      <c r="O44" s="70" t="s">
        <v>58</v>
      </c>
    </row>
    <row r="45" spans="6:15" ht="11.25">
      <c r="F45" s="44" t="s">
        <v>59</v>
      </c>
      <c r="G45" s="69">
        <f>G44</f>
        <v>20138</v>
      </c>
      <c r="H45" s="70" t="s">
        <v>58</v>
      </c>
      <c r="I45" s="70" t="s">
        <v>58</v>
      </c>
      <c r="J45" s="69">
        <f>J44</f>
        <v>18124</v>
      </c>
      <c r="K45" s="70" t="s">
        <v>58</v>
      </c>
      <c r="L45" s="70" t="s">
        <v>58</v>
      </c>
      <c r="M45" s="69">
        <f>M44</f>
        <v>18124</v>
      </c>
      <c r="N45" s="70" t="s">
        <v>58</v>
      </c>
      <c r="O45" s="70" t="s">
        <v>58</v>
      </c>
    </row>
    <row r="46" spans="7:13" ht="11.25">
      <c r="G46" s="71"/>
      <c r="J46" s="71"/>
      <c r="M46" s="71"/>
    </row>
    <row r="47" spans="7:13" ht="11.25">
      <c r="G47" s="71"/>
      <c r="J47" s="71"/>
      <c r="M47" s="71"/>
    </row>
    <row r="48" spans="1:18" ht="11.25">
      <c r="A48" s="162" t="s">
        <v>60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</row>
    <row r="50" spans="1:18" s="55" customFormat="1" ht="22.5" customHeight="1">
      <c r="A50" s="163" t="s">
        <v>11</v>
      </c>
      <c r="B50" s="164"/>
      <c r="C50" s="165"/>
      <c r="D50" s="172" t="s">
        <v>12</v>
      </c>
      <c r="E50" s="175" t="s">
        <v>48</v>
      </c>
      <c r="F50" s="176"/>
      <c r="G50" s="176"/>
      <c r="H50" s="177"/>
      <c r="I50" s="178" t="s">
        <v>49</v>
      </c>
      <c r="J50" s="181" t="s">
        <v>50</v>
      </c>
      <c r="K50" s="181"/>
      <c r="L50" s="181"/>
      <c r="M50" s="181"/>
      <c r="N50" s="181"/>
      <c r="O50" s="181"/>
      <c r="P50" s="181"/>
      <c r="Q50" s="181"/>
      <c r="R50" s="181"/>
    </row>
    <row r="51" spans="1:18" s="55" customFormat="1" ht="23.25" customHeight="1">
      <c r="A51" s="166"/>
      <c r="B51" s="167"/>
      <c r="C51" s="168"/>
      <c r="D51" s="173"/>
      <c r="E51" s="178" t="s">
        <v>51</v>
      </c>
      <c r="F51" s="178" t="s">
        <v>52</v>
      </c>
      <c r="G51" s="178" t="s">
        <v>53</v>
      </c>
      <c r="H51" s="178" t="s">
        <v>54</v>
      </c>
      <c r="I51" s="179"/>
      <c r="J51" s="155" t="s">
        <v>102</v>
      </c>
      <c r="K51" s="155"/>
      <c r="L51" s="155"/>
      <c r="M51" s="155" t="s">
        <v>103</v>
      </c>
      <c r="N51" s="155"/>
      <c r="O51" s="155"/>
      <c r="P51" s="155" t="s">
        <v>104</v>
      </c>
      <c r="Q51" s="155"/>
      <c r="R51" s="155"/>
    </row>
    <row r="52" spans="1:18" s="55" customFormat="1" ht="46.5" customHeight="1">
      <c r="A52" s="169"/>
      <c r="B52" s="170"/>
      <c r="C52" s="171"/>
      <c r="D52" s="174"/>
      <c r="E52" s="180"/>
      <c r="F52" s="180"/>
      <c r="G52" s="180"/>
      <c r="H52" s="180"/>
      <c r="I52" s="180"/>
      <c r="J52" s="90" t="s">
        <v>55</v>
      </c>
      <c r="K52" s="90" t="s">
        <v>13</v>
      </c>
      <c r="L52" s="90" t="s">
        <v>56</v>
      </c>
      <c r="M52" s="90" t="s">
        <v>55</v>
      </c>
      <c r="N52" s="90" t="s">
        <v>13</v>
      </c>
      <c r="O52" s="90" t="s">
        <v>56</v>
      </c>
      <c r="P52" s="90" t="s">
        <v>55</v>
      </c>
      <c r="Q52" s="90" t="s">
        <v>13</v>
      </c>
      <c r="R52" s="90" t="s">
        <v>56</v>
      </c>
    </row>
    <row r="53" spans="1:18" ht="11.25">
      <c r="A53" s="156">
        <v>1</v>
      </c>
      <c r="B53" s="157"/>
      <c r="C53" s="158"/>
      <c r="D53" s="60">
        <f>A53+1</f>
        <v>2</v>
      </c>
      <c r="E53" s="60">
        <f>D53+1</f>
        <v>3</v>
      </c>
      <c r="F53" s="60">
        <f aca="true" t="shared" si="11" ref="F53:R53">E53+1</f>
        <v>4</v>
      </c>
      <c r="G53" s="60">
        <f t="shared" si="11"/>
        <v>5</v>
      </c>
      <c r="H53" s="60">
        <f t="shared" si="11"/>
        <v>6</v>
      </c>
      <c r="I53" s="60">
        <f t="shared" si="11"/>
        <v>7</v>
      </c>
      <c r="J53" s="60">
        <f t="shared" si="11"/>
        <v>8</v>
      </c>
      <c r="K53" s="60">
        <f t="shared" si="11"/>
        <v>9</v>
      </c>
      <c r="L53" s="60">
        <f t="shared" si="11"/>
        <v>10</v>
      </c>
      <c r="M53" s="60">
        <f t="shared" si="11"/>
        <v>11</v>
      </c>
      <c r="N53" s="60">
        <f t="shared" si="11"/>
        <v>12</v>
      </c>
      <c r="O53" s="60">
        <f t="shared" si="11"/>
        <v>13</v>
      </c>
      <c r="P53" s="60">
        <f t="shared" si="11"/>
        <v>14</v>
      </c>
      <c r="Q53" s="60">
        <f t="shared" si="11"/>
        <v>15</v>
      </c>
      <c r="R53" s="60">
        <f t="shared" si="11"/>
        <v>16</v>
      </c>
    </row>
    <row r="54" spans="1:18" ht="12.75" customHeight="1">
      <c r="A54" s="159" t="s">
        <v>32</v>
      </c>
      <c r="B54" s="160"/>
      <c r="C54" s="161"/>
      <c r="D54" s="16">
        <v>1</v>
      </c>
      <c r="E54" s="16">
        <v>7</v>
      </c>
      <c r="F54" s="19"/>
      <c r="G54" s="17"/>
      <c r="H54" s="17"/>
      <c r="I54" s="17"/>
      <c r="J54" s="72">
        <f>J55</f>
        <v>20138</v>
      </c>
      <c r="K54" s="72">
        <f aca="true" t="shared" si="12" ref="K54:R54">K55</f>
        <v>0</v>
      </c>
      <c r="L54" s="72">
        <f t="shared" si="12"/>
        <v>0</v>
      </c>
      <c r="M54" s="72">
        <f t="shared" si="12"/>
        <v>18124</v>
      </c>
      <c r="N54" s="72">
        <f t="shared" si="12"/>
        <v>0</v>
      </c>
      <c r="O54" s="72">
        <f t="shared" si="12"/>
        <v>0</v>
      </c>
      <c r="P54" s="72">
        <f>P55</f>
        <v>18124</v>
      </c>
      <c r="Q54" s="72">
        <f t="shared" si="12"/>
        <v>0</v>
      </c>
      <c r="R54" s="72">
        <f t="shared" si="12"/>
        <v>0</v>
      </c>
    </row>
    <row r="55" spans="1:18" ht="21.75" customHeight="1">
      <c r="A55" s="159" t="s">
        <v>73</v>
      </c>
      <c r="B55" s="160"/>
      <c r="C55" s="161"/>
      <c r="D55" s="16">
        <f aca="true" t="shared" si="13" ref="D55:D68">D54+1</f>
        <v>2</v>
      </c>
      <c r="E55" s="16">
        <v>7</v>
      </c>
      <c r="F55" s="19">
        <v>3</v>
      </c>
      <c r="G55" s="17"/>
      <c r="H55" s="17"/>
      <c r="I55" s="17"/>
      <c r="J55" s="73">
        <f aca="true" t="shared" si="14" ref="J55:R55">J56+J68</f>
        <v>20138</v>
      </c>
      <c r="K55" s="73">
        <f t="shared" si="14"/>
        <v>0</v>
      </c>
      <c r="L55" s="73">
        <f t="shared" si="14"/>
        <v>0</v>
      </c>
      <c r="M55" s="73">
        <f t="shared" si="14"/>
        <v>18124</v>
      </c>
      <c r="N55" s="73">
        <f t="shared" si="14"/>
        <v>0</v>
      </c>
      <c r="O55" s="73">
        <f t="shared" si="14"/>
        <v>0</v>
      </c>
      <c r="P55" s="73">
        <f t="shared" si="14"/>
        <v>18124</v>
      </c>
      <c r="Q55" s="73">
        <f t="shared" si="14"/>
        <v>0</v>
      </c>
      <c r="R55" s="73">
        <f t="shared" si="14"/>
        <v>0</v>
      </c>
    </row>
    <row r="56" spans="1:18" ht="39.75" customHeight="1">
      <c r="A56" s="149" t="s">
        <v>68</v>
      </c>
      <c r="B56" s="150"/>
      <c r="C56" s="151"/>
      <c r="D56" s="74">
        <f t="shared" si="13"/>
        <v>3</v>
      </c>
      <c r="E56" s="74">
        <v>7</v>
      </c>
      <c r="F56" s="74">
        <v>3</v>
      </c>
      <c r="G56" s="75" t="s">
        <v>30</v>
      </c>
      <c r="H56" s="76"/>
      <c r="I56" s="77"/>
      <c r="J56" s="78">
        <f>J57</f>
        <v>20138</v>
      </c>
      <c r="K56" s="78">
        <f aca="true" t="shared" si="15" ref="K56:R57">K57</f>
        <v>0</v>
      </c>
      <c r="L56" s="78">
        <f t="shared" si="15"/>
        <v>0</v>
      </c>
      <c r="M56" s="78">
        <f t="shared" si="15"/>
        <v>18124</v>
      </c>
      <c r="N56" s="78">
        <f t="shared" si="15"/>
        <v>0</v>
      </c>
      <c r="O56" s="78">
        <f t="shared" si="15"/>
        <v>0</v>
      </c>
      <c r="P56" s="78">
        <f t="shared" si="15"/>
        <v>0</v>
      </c>
      <c r="Q56" s="78">
        <f t="shared" si="15"/>
        <v>0</v>
      </c>
      <c r="R56" s="78">
        <f t="shared" si="15"/>
        <v>0</v>
      </c>
    </row>
    <row r="57" spans="1:18" ht="47.25" customHeight="1">
      <c r="A57" s="143" t="s">
        <v>31</v>
      </c>
      <c r="B57" s="144"/>
      <c r="C57" s="145"/>
      <c r="D57" s="33">
        <f t="shared" si="13"/>
        <v>4</v>
      </c>
      <c r="E57" s="33">
        <v>7</v>
      </c>
      <c r="F57" s="33">
        <v>3</v>
      </c>
      <c r="G57" s="34" t="s">
        <v>87</v>
      </c>
      <c r="H57" s="6"/>
      <c r="I57" s="5"/>
      <c r="J57" s="79">
        <f>J58</f>
        <v>20138</v>
      </c>
      <c r="K57" s="79">
        <f t="shared" si="15"/>
        <v>0</v>
      </c>
      <c r="L57" s="79">
        <f t="shared" si="15"/>
        <v>0</v>
      </c>
      <c r="M57" s="79">
        <f t="shared" si="15"/>
        <v>18124</v>
      </c>
      <c r="N57" s="79">
        <f t="shared" si="15"/>
        <v>0</v>
      </c>
      <c r="O57" s="79">
        <f t="shared" si="15"/>
        <v>0</v>
      </c>
      <c r="P57" s="79">
        <f t="shared" si="15"/>
        <v>0</v>
      </c>
      <c r="Q57" s="79">
        <f t="shared" si="15"/>
        <v>0</v>
      </c>
      <c r="R57" s="79">
        <f t="shared" si="15"/>
        <v>0</v>
      </c>
    </row>
    <row r="58" spans="1:18" s="118" customFormat="1" ht="22.5" customHeight="1">
      <c r="A58" s="143" t="s">
        <v>88</v>
      </c>
      <c r="B58" s="144"/>
      <c r="C58" s="145"/>
      <c r="D58" s="33">
        <f>D57+1</f>
        <v>5</v>
      </c>
      <c r="E58" s="33">
        <v>7</v>
      </c>
      <c r="F58" s="33">
        <v>3</v>
      </c>
      <c r="G58" s="34" t="s">
        <v>89</v>
      </c>
      <c r="H58" s="35"/>
      <c r="I58" s="42"/>
      <c r="J58" s="79">
        <f>J59</f>
        <v>20138</v>
      </c>
      <c r="K58" s="79">
        <f aca="true" t="shared" si="16" ref="K58:R58">K59</f>
        <v>0</v>
      </c>
      <c r="L58" s="79">
        <f t="shared" si="16"/>
        <v>0</v>
      </c>
      <c r="M58" s="79">
        <f t="shared" si="16"/>
        <v>18124</v>
      </c>
      <c r="N58" s="79">
        <f t="shared" si="16"/>
        <v>0</v>
      </c>
      <c r="O58" s="79">
        <f t="shared" si="16"/>
        <v>0</v>
      </c>
      <c r="P58" s="79">
        <f t="shared" si="16"/>
        <v>0</v>
      </c>
      <c r="Q58" s="79">
        <f t="shared" si="16"/>
        <v>0</v>
      </c>
      <c r="R58" s="79">
        <f t="shared" si="16"/>
        <v>0</v>
      </c>
    </row>
    <row r="59" spans="1:18" ht="35.25" customHeight="1">
      <c r="A59" s="152" t="s">
        <v>74</v>
      </c>
      <c r="B59" s="153"/>
      <c r="C59" s="154"/>
      <c r="D59" s="36">
        <f t="shared" si="13"/>
        <v>6</v>
      </c>
      <c r="E59" s="36">
        <v>7</v>
      </c>
      <c r="F59" s="36">
        <v>3</v>
      </c>
      <c r="G59" s="37" t="s">
        <v>90</v>
      </c>
      <c r="H59" s="38"/>
      <c r="I59" s="39"/>
      <c r="J59" s="80">
        <f>J60+J63+J65</f>
        <v>20138</v>
      </c>
      <c r="K59" s="80">
        <f aca="true" t="shared" si="17" ref="K59:R59">K60+K63+K65</f>
        <v>0</v>
      </c>
      <c r="L59" s="80">
        <f t="shared" si="17"/>
        <v>0</v>
      </c>
      <c r="M59" s="80">
        <f t="shared" si="17"/>
        <v>18124</v>
      </c>
      <c r="N59" s="80">
        <f t="shared" si="17"/>
        <v>0</v>
      </c>
      <c r="O59" s="80">
        <f t="shared" si="17"/>
        <v>0</v>
      </c>
      <c r="P59" s="80">
        <f t="shared" si="17"/>
        <v>0</v>
      </c>
      <c r="Q59" s="80">
        <f t="shared" si="17"/>
        <v>0</v>
      </c>
      <c r="R59" s="80">
        <f t="shared" si="17"/>
        <v>0</v>
      </c>
    </row>
    <row r="60" spans="1:18" s="85" customFormat="1" ht="21" customHeight="1">
      <c r="A60" s="129" t="s">
        <v>91</v>
      </c>
      <c r="B60" s="130"/>
      <c r="C60" s="131"/>
      <c r="D60" s="43">
        <f t="shared" si="13"/>
        <v>7</v>
      </c>
      <c r="E60" s="43">
        <v>7</v>
      </c>
      <c r="F60" s="43">
        <v>3</v>
      </c>
      <c r="G60" s="119" t="s">
        <v>90</v>
      </c>
      <c r="H60" s="120">
        <v>110</v>
      </c>
      <c r="I60" s="121">
        <v>210</v>
      </c>
      <c r="J60" s="82">
        <f>J61+J62</f>
        <v>5958</v>
      </c>
      <c r="K60" s="82">
        <f aca="true" t="shared" si="18" ref="K60:R60">K61+K62</f>
        <v>0</v>
      </c>
      <c r="L60" s="82">
        <f t="shared" si="18"/>
        <v>0</v>
      </c>
      <c r="M60" s="82">
        <f t="shared" si="18"/>
        <v>5958</v>
      </c>
      <c r="N60" s="82">
        <f t="shared" si="18"/>
        <v>0</v>
      </c>
      <c r="O60" s="82">
        <f t="shared" si="18"/>
        <v>0</v>
      </c>
      <c r="P60" s="82">
        <f t="shared" si="18"/>
        <v>0</v>
      </c>
      <c r="Q60" s="82">
        <f t="shared" si="18"/>
        <v>0</v>
      </c>
      <c r="R60" s="82">
        <f t="shared" si="18"/>
        <v>0</v>
      </c>
    </row>
    <row r="61" spans="1:18" ht="11.25">
      <c r="A61" s="93" t="s">
        <v>92</v>
      </c>
      <c r="B61" s="91"/>
      <c r="C61" s="92"/>
      <c r="D61" s="40">
        <f t="shared" si="13"/>
        <v>8</v>
      </c>
      <c r="E61" s="40">
        <v>7</v>
      </c>
      <c r="F61" s="40">
        <v>3</v>
      </c>
      <c r="G61" s="41" t="s">
        <v>90</v>
      </c>
      <c r="H61" s="6">
        <v>111</v>
      </c>
      <c r="I61" s="4">
        <v>211</v>
      </c>
      <c r="J61" s="81">
        <f>фг22!G20</f>
        <v>4576</v>
      </c>
      <c r="K61" s="81"/>
      <c r="L61" s="81"/>
      <c r="M61" s="81">
        <f>'фг23-24'!G20</f>
        <v>4576</v>
      </c>
      <c r="N61" s="81"/>
      <c r="O61" s="81"/>
      <c r="P61" s="81"/>
      <c r="Q61" s="81"/>
      <c r="R61" s="81"/>
    </row>
    <row r="62" spans="1:18" ht="22.5" customHeight="1">
      <c r="A62" s="132" t="s">
        <v>93</v>
      </c>
      <c r="B62" s="133"/>
      <c r="C62" s="134"/>
      <c r="D62" s="40">
        <f t="shared" si="13"/>
        <v>9</v>
      </c>
      <c r="E62" s="40">
        <v>7</v>
      </c>
      <c r="F62" s="40">
        <v>3</v>
      </c>
      <c r="G62" s="41" t="s">
        <v>90</v>
      </c>
      <c r="H62" s="6">
        <v>119</v>
      </c>
      <c r="I62" s="4">
        <v>213</v>
      </c>
      <c r="J62" s="81">
        <f>фг22!E31</f>
        <v>1382</v>
      </c>
      <c r="K62" s="81"/>
      <c r="L62" s="81"/>
      <c r="M62" s="81">
        <f>'фг23-24'!E31</f>
        <v>1382</v>
      </c>
      <c r="N62" s="81"/>
      <c r="O62" s="81"/>
      <c r="P62" s="81"/>
      <c r="Q62" s="81"/>
      <c r="R62" s="81"/>
    </row>
    <row r="63" spans="1:18" s="85" customFormat="1" ht="11.25">
      <c r="A63" s="135" t="s">
        <v>14</v>
      </c>
      <c r="B63" s="136"/>
      <c r="C63" s="137"/>
      <c r="D63" s="43">
        <f t="shared" si="13"/>
        <v>10</v>
      </c>
      <c r="E63" s="43">
        <v>7</v>
      </c>
      <c r="F63" s="43">
        <v>3</v>
      </c>
      <c r="G63" s="119" t="s">
        <v>90</v>
      </c>
      <c r="H63" s="120">
        <v>240</v>
      </c>
      <c r="I63" s="121">
        <v>220</v>
      </c>
      <c r="J63" s="82">
        <f>J64</f>
        <v>11642</v>
      </c>
      <c r="K63" s="82">
        <f aca="true" t="shared" si="19" ref="K63:R63">K64</f>
        <v>0</v>
      </c>
      <c r="L63" s="82">
        <f t="shared" si="19"/>
        <v>0</v>
      </c>
      <c r="M63" s="82">
        <f t="shared" si="19"/>
        <v>11642</v>
      </c>
      <c r="N63" s="82">
        <f t="shared" si="19"/>
        <v>0</v>
      </c>
      <c r="O63" s="82">
        <f t="shared" si="19"/>
        <v>0</v>
      </c>
      <c r="P63" s="82">
        <f t="shared" si="19"/>
        <v>0</v>
      </c>
      <c r="Q63" s="82">
        <f t="shared" si="19"/>
        <v>0</v>
      </c>
      <c r="R63" s="82">
        <f t="shared" si="19"/>
        <v>0</v>
      </c>
    </row>
    <row r="64" spans="1:18" ht="11.25">
      <c r="A64" s="138" t="s">
        <v>15</v>
      </c>
      <c r="B64" s="139"/>
      <c r="C64" s="140"/>
      <c r="D64" s="40">
        <f t="shared" si="13"/>
        <v>11</v>
      </c>
      <c r="E64" s="40">
        <v>7</v>
      </c>
      <c r="F64" s="40">
        <v>3</v>
      </c>
      <c r="G64" s="41" t="s">
        <v>90</v>
      </c>
      <c r="H64" s="6">
        <v>244</v>
      </c>
      <c r="I64" s="4">
        <v>226</v>
      </c>
      <c r="J64" s="81">
        <f>фг22!F44</f>
        <v>11642</v>
      </c>
      <c r="K64" s="81"/>
      <c r="L64" s="81"/>
      <c r="M64" s="81">
        <f>J64</f>
        <v>11642</v>
      </c>
      <c r="N64" s="81"/>
      <c r="O64" s="81"/>
      <c r="P64" s="81"/>
      <c r="Q64" s="81"/>
      <c r="R64" s="81"/>
    </row>
    <row r="65" spans="1:18" s="85" customFormat="1" ht="18.75" customHeight="1">
      <c r="A65" s="129" t="s">
        <v>16</v>
      </c>
      <c r="B65" s="130"/>
      <c r="C65" s="131"/>
      <c r="D65" s="43">
        <f t="shared" si="13"/>
        <v>12</v>
      </c>
      <c r="E65" s="43">
        <v>7</v>
      </c>
      <c r="F65" s="43">
        <v>3</v>
      </c>
      <c r="G65" s="119" t="s">
        <v>90</v>
      </c>
      <c r="H65" s="120">
        <v>240</v>
      </c>
      <c r="I65" s="121">
        <v>300</v>
      </c>
      <c r="J65" s="82">
        <f>J66</f>
        <v>2538</v>
      </c>
      <c r="K65" s="82">
        <f aca="true" t="shared" si="20" ref="K65:R66">K66</f>
        <v>0</v>
      </c>
      <c r="L65" s="82">
        <f t="shared" si="20"/>
        <v>0</v>
      </c>
      <c r="M65" s="82">
        <f t="shared" si="20"/>
        <v>524</v>
      </c>
      <c r="N65" s="82">
        <f t="shared" si="20"/>
        <v>0</v>
      </c>
      <c r="O65" s="82">
        <f t="shared" si="20"/>
        <v>0</v>
      </c>
      <c r="P65" s="82">
        <f t="shared" si="20"/>
        <v>0</v>
      </c>
      <c r="Q65" s="82">
        <f t="shared" si="20"/>
        <v>0</v>
      </c>
      <c r="R65" s="82">
        <f t="shared" si="20"/>
        <v>0</v>
      </c>
    </row>
    <row r="66" spans="1:18" ht="21.75" customHeight="1">
      <c r="A66" s="132" t="s">
        <v>18</v>
      </c>
      <c r="B66" s="133"/>
      <c r="C66" s="134"/>
      <c r="D66" s="40">
        <f t="shared" si="13"/>
        <v>13</v>
      </c>
      <c r="E66" s="40">
        <v>7</v>
      </c>
      <c r="F66" s="40">
        <v>3</v>
      </c>
      <c r="G66" s="41" t="s">
        <v>90</v>
      </c>
      <c r="H66" s="6">
        <v>244</v>
      </c>
      <c r="I66" s="4">
        <v>340</v>
      </c>
      <c r="J66" s="81">
        <f>J67</f>
        <v>2538</v>
      </c>
      <c r="K66" s="81">
        <f t="shared" si="20"/>
        <v>0</v>
      </c>
      <c r="L66" s="81">
        <f t="shared" si="20"/>
        <v>0</v>
      </c>
      <c r="M66" s="81">
        <f t="shared" si="20"/>
        <v>524</v>
      </c>
      <c r="N66" s="81">
        <f t="shared" si="20"/>
        <v>0</v>
      </c>
      <c r="O66" s="81">
        <f t="shared" si="20"/>
        <v>0</v>
      </c>
      <c r="P66" s="81">
        <f t="shared" si="20"/>
        <v>0</v>
      </c>
      <c r="Q66" s="81">
        <f t="shared" si="20"/>
        <v>0</v>
      </c>
      <c r="R66" s="81">
        <f t="shared" si="20"/>
        <v>0</v>
      </c>
    </row>
    <row r="67" spans="1:18" ht="30" customHeight="1">
      <c r="A67" s="132" t="s">
        <v>77</v>
      </c>
      <c r="B67" s="133"/>
      <c r="C67" s="134"/>
      <c r="D67" s="40">
        <f t="shared" si="13"/>
        <v>14</v>
      </c>
      <c r="E67" s="40">
        <v>7</v>
      </c>
      <c r="F67" s="40">
        <v>3</v>
      </c>
      <c r="G67" s="41" t="s">
        <v>90</v>
      </c>
      <c r="H67" s="6">
        <v>244</v>
      </c>
      <c r="I67" s="4">
        <v>346</v>
      </c>
      <c r="J67" s="81">
        <f>фг22!D57</f>
        <v>2538</v>
      </c>
      <c r="K67" s="81"/>
      <c r="L67" s="81"/>
      <c r="M67" s="81">
        <f>'фг23-24'!D57</f>
        <v>524</v>
      </c>
      <c r="N67" s="81"/>
      <c r="O67" s="81"/>
      <c r="P67" s="81"/>
      <c r="Q67" s="81"/>
      <c r="R67" s="81"/>
    </row>
    <row r="68" spans="1:18" ht="27.75" customHeight="1">
      <c r="A68" s="149" t="s">
        <v>67</v>
      </c>
      <c r="B68" s="150"/>
      <c r="C68" s="151"/>
      <c r="D68" s="74">
        <f t="shared" si="13"/>
        <v>15</v>
      </c>
      <c r="E68" s="74">
        <v>7</v>
      </c>
      <c r="F68" s="74">
        <v>3</v>
      </c>
      <c r="G68" s="75" t="s">
        <v>69</v>
      </c>
      <c r="H68" s="83"/>
      <c r="I68" s="84"/>
      <c r="J68" s="89">
        <f>J69</f>
        <v>0</v>
      </c>
      <c r="K68" s="89">
        <f aca="true" t="shared" si="21" ref="K68:R68">K69</f>
        <v>0</v>
      </c>
      <c r="L68" s="89">
        <f t="shared" si="21"/>
        <v>0</v>
      </c>
      <c r="M68" s="89">
        <f t="shared" si="21"/>
        <v>0</v>
      </c>
      <c r="N68" s="89">
        <f t="shared" si="21"/>
        <v>0</v>
      </c>
      <c r="O68" s="89">
        <f t="shared" si="21"/>
        <v>0</v>
      </c>
      <c r="P68" s="89">
        <f t="shared" si="21"/>
        <v>18124</v>
      </c>
      <c r="Q68" s="89">
        <f t="shared" si="21"/>
        <v>0</v>
      </c>
      <c r="R68" s="89">
        <f t="shared" si="21"/>
        <v>0</v>
      </c>
    </row>
    <row r="69" spans="1:18" ht="19.5" customHeight="1">
      <c r="A69" s="143" t="s">
        <v>75</v>
      </c>
      <c r="B69" s="144"/>
      <c r="C69" s="145"/>
      <c r="D69" s="33">
        <f aca="true" t="shared" si="22" ref="D69:D76">D68+1</f>
        <v>16</v>
      </c>
      <c r="E69" s="33">
        <v>7</v>
      </c>
      <c r="F69" s="33">
        <v>3</v>
      </c>
      <c r="G69" s="34" t="s">
        <v>76</v>
      </c>
      <c r="H69" s="35"/>
      <c r="I69" s="42"/>
      <c r="J69" s="79">
        <f>J73+J75</f>
        <v>0</v>
      </c>
      <c r="K69" s="79">
        <f aca="true" t="shared" si="23" ref="K69:R69">K73+K75</f>
        <v>0</v>
      </c>
      <c r="L69" s="79">
        <f t="shared" si="23"/>
        <v>0</v>
      </c>
      <c r="M69" s="79">
        <f t="shared" si="23"/>
        <v>0</v>
      </c>
      <c r="N69" s="79">
        <f t="shared" si="23"/>
        <v>0</v>
      </c>
      <c r="O69" s="79">
        <f t="shared" si="23"/>
        <v>0</v>
      </c>
      <c r="P69" s="79">
        <f>P73+P75+P70</f>
        <v>18124</v>
      </c>
      <c r="Q69" s="79">
        <f t="shared" si="23"/>
        <v>0</v>
      </c>
      <c r="R69" s="79">
        <f t="shared" si="23"/>
        <v>0</v>
      </c>
    </row>
    <row r="70" spans="1:18" ht="19.5" customHeight="1">
      <c r="A70" s="129" t="s">
        <v>91</v>
      </c>
      <c r="B70" s="130"/>
      <c r="C70" s="131"/>
      <c r="D70" s="43">
        <f>D69+1</f>
        <v>17</v>
      </c>
      <c r="E70" s="43">
        <v>7</v>
      </c>
      <c r="F70" s="43">
        <v>3</v>
      </c>
      <c r="G70" s="119" t="s">
        <v>76</v>
      </c>
      <c r="H70" s="120">
        <v>110</v>
      </c>
      <c r="I70" s="121">
        <v>210</v>
      </c>
      <c r="J70" s="82">
        <f>J71+J72</f>
        <v>0</v>
      </c>
      <c r="K70" s="82">
        <f aca="true" t="shared" si="24" ref="K70:R70">K71+K72</f>
        <v>0</v>
      </c>
      <c r="L70" s="82">
        <f t="shared" si="24"/>
        <v>0</v>
      </c>
      <c r="M70" s="82">
        <f t="shared" si="24"/>
        <v>0</v>
      </c>
      <c r="N70" s="82">
        <f t="shared" si="24"/>
        <v>0</v>
      </c>
      <c r="O70" s="82">
        <f t="shared" si="24"/>
        <v>0</v>
      </c>
      <c r="P70" s="82">
        <f t="shared" si="24"/>
        <v>5958</v>
      </c>
      <c r="Q70" s="82">
        <f t="shared" si="24"/>
        <v>0</v>
      </c>
      <c r="R70" s="82">
        <f t="shared" si="24"/>
        <v>0</v>
      </c>
    </row>
    <row r="71" spans="1:18" ht="13.5" customHeight="1">
      <c r="A71" s="93" t="s">
        <v>92</v>
      </c>
      <c r="B71" s="91"/>
      <c r="C71" s="92"/>
      <c r="D71" s="40">
        <f>D70+1</f>
        <v>18</v>
      </c>
      <c r="E71" s="40">
        <v>7</v>
      </c>
      <c r="F71" s="40">
        <v>3</v>
      </c>
      <c r="G71" s="41" t="s">
        <v>76</v>
      </c>
      <c r="H71" s="6">
        <v>111</v>
      </c>
      <c r="I71" s="4">
        <v>211</v>
      </c>
      <c r="J71" s="81"/>
      <c r="K71" s="81"/>
      <c r="L71" s="81"/>
      <c r="M71" s="81"/>
      <c r="N71" s="81"/>
      <c r="O71" s="81"/>
      <c r="P71" s="81">
        <f>'фг23-24'!G20</f>
        <v>4576</v>
      </c>
      <c r="Q71" s="81"/>
      <c r="R71" s="81"/>
    </row>
    <row r="72" spans="1:18" ht="19.5" customHeight="1">
      <c r="A72" s="132" t="s">
        <v>93</v>
      </c>
      <c r="B72" s="133"/>
      <c r="C72" s="134"/>
      <c r="D72" s="40">
        <f>D71+1</f>
        <v>19</v>
      </c>
      <c r="E72" s="40">
        <v>7</v>
      </c>
      <c r="F72" s="40">
        <v>3</v>
      </c>
      <c r="G72" s="41" t="s">
        <v>76</v>
      </c>
      <c r="H72" s="6">
        <v>119</v>
      </c>
      <c r="I72" s="4">
        <v>213</v>
      </c>
      <c r="J72" s="81"/>
      <c r="K72" s="81"/>
      <c r="L72" s="81"/>
      <c r="M72" s="81"/>
      <c r="N72" s="81"/>
      <c r="O72" s="81"/>
      <c r="P72" s="81">
        <f>'фг23-24'!E31</f>
        <v>1382</v>
      </c>
      <c r="Q72" s="81"/>
      <c r="R72" s="81"/>
    </row>
    <row r="73" spans="1:18" s="85" customFormat="1" ht="11.25">
      <c r="A73" s="146" t="s">
        <v>14</v>
      </c>
      <c r="B73" s="147"/>
      <c r="C73" s="148"/>
      <c r="D73" s="36">
        <f>D72+1</f>
        <v>20</v>
      </c>
      <c r="E73" s="36">
        <v>7</v>
      </c>
      <c r="F73" s="36">
        <v>3</v>
      </c>
      <c r="G73" s="37" t="s">
        <v>76</v>
      </c>
      <c r="H73" s="38">
        <v>240</v>
      </c>
      <c r="I73" s="39">
        <v>220</v>
      </c>
      <c r="J73" s="80">
        <f>J74</f>
        <v>0</v>
      </c>
      <c r="K73" s="80">
        <f aca="true" t="shared" si="25" ref="K73:R73">K74</f>
        <v>0</v>
      </c>
      <c r="L73" s="80">
        <f t="shared" si="25"/>
        <v>0</v>
      </c>
      <c r="M73" s="80">
        <f t="shared" si="25"/>
        <v>0</v>
      </c>
      <c r="N73" s="80">
        <f t="shared" si="25"/>
        <v>0</v>
      </c>
      <c r="O73" s="80">
        <f t="shared" si="25"/>
        <v>0</v>
      </c>
      <c r="P73" s="80">
        <f t="shared" si="25"/>
        <v>11642</v>
      </c>
      <c r="Q73" s="80">
        <f t="shared" si="25"/>
        <v>0</v>
      </c>
      <c r="R73" s="80">
        <f t="shared" si="25"/>
        <v>0</v>
      </c>
    </row>
    <row r="74" spans="1:18" ht="11.25">
      <c r="A74" s="138" t="s">
        <v>15</v>
      </c>
      <c r="B74" s="139"/>
      <c r="C74" s="140"/>
      <c r="D74" s="40">
        <f t="shared" si="22"/>
        <v>21</v>
      </c>
      <c r="E74" s="40">
        <v>7</v>
      </c>
      <c r="F74" s="40">
        <v>3</v>
      </c>
      <c r="G74" s="41" t="s">
        <v>76</v>
      </c>
      <c r="H74" s="6">
        <v>244</v>
      </c>
      <c r="I74" s="4">
        <v>226</v>
      </c>
      <c r="J74" s="81"/>
      <c r="K74" s="81"/>
      <c r="L74" s="81"/>
      <c r="M74" s="81"/>
      <c r="N74" s="81"/>
      <c r="O74" s="81"/>
      <c r="P74" s="81">
        <f>'фг23-24'!F44</f>
        <v>11642</v>
      </c>
      <c r="Q74" s="81">
        <f>Q75+Q76+Q77+Q78</f>
        <v>0</v>
      </c>
      <c r="R74" s="81">
        <f>R75+R76+R77+R78</f>
        <v>0</v>
      </c>
    </row>
    <row r="75" spans="1:18" ht="21.75" customHeight="1">
      <c r="A75" s="143" t="s">
        <v>16</v>
      </c>
      <c r="B75" s="144"/>
      <c r="C75" s="145"/>
      <c r="D75" s="33">
        <f t="shared" si="22"/>
        <v>22</v>
      </c>
      <c r="E75" s="33">
        <v>7</v>
      </c>
      <c r="F75" s="33">
        <v>3</v>
      </c>
      <c r="G75" s="34" t="s">
        <v>76</v>
      </c>
      <c r="H75" s="35">
        <v>240</v>
      </c>
      <c r="I75" s="42">
        <v>300</v>
      </c>
      <c r="J75" s="79">
        <f>J76+J77</f>
        <v>0</v>
      </c>
      <c r="K75" s="79">
        <f aca="true" t="shared" si="26" ref="K75:R75">K76+K77</f>
        <v>0</v>
      </c>
      <c r="L75" s="79">
        <f t="shared" si="26"/>
        <v>0</v>
      </c>
      <c r="M75" s="79">
        <f t="shared" si="26"/>
        <v>0</v>
      </c>
      <c r="N75" s="79">
        <f t="shared" si="26"/>
        <v>0</v>
      </c>
      <c r="O75" s="79">
        <f t="shared" si="26"/>
        <v>0</v>
      </c>
      <c r="P75" s="79">
        <f t="shared" si="26"/>
        <v>524</v>
      </c>
      <c r="Q75" s="79">
        <f t="shared" si="26"/>
        <v>0</v>
      </c>
      <c r="R75" s="79">
        <f t="shared" si="26"/>
        <v>0</v>
      </c>
    </row>
    <row r="76" spans="1:18" ht="22.5" customHeight="1">
      <c r="A76" s="132" t="s">
        <v>17</v>
      </c>
      <c r="B76" s="133"/>
      <c r="C76" s="134"/>
      <c r="D76" s="43">
        <f t="shared" si="22"/>
        <v>23</v>
      </c>
      <c r="E76" s="40">
        <v>7</v>
      </c>
      <c r="F76" s="40">
        <v>3</v>
      </c>
      <c r="G76" s="41" t="s">
        <v>76</v>
      </c>
      <c r="H76" s="6">
        <v>244</v>
      </c>
      <c r="I76" s="4">
        <v>310</v>
      </c>
      <c r="J76" s="82"/>
      <c r="K76" s="82"/>
      <c r="L76" s="82"/>
      <c r="M76" s="82"/>
      <c r="N76" s="80"/>
      <c r="O76" s="80"/>
      <c r="P76" s="81"/>
      <c r="Q76" s="80"/>
      <c r="R76" s="80"/>
    </row>
    <row r="77" spans="1:18" ht="21" customHeight="1">
      <c r="A77" s="132" t="s">
        <v>18</v>
      </c>
      <c r="B77" s="133"/>
      <c r="C77" s="134"/>
      <c r="D77" s="43">
        <f>D76+1</f>
        <v>24</v>
      </c>
      <c r="E77" s="40">
        <v>7</v>
      </c>
      <c r="F77" s="40">
        <v>3</v>
      </c>
      <c r="G77" s="41" t="s">
        <v>76</v>
      </c>
      <c r="H77" s="6">
        <v>240</v>
      </c>
      <c r="I77" s="4">
        <v>340</v>
      </c>
      <c r="J77" s="81">
        <f>J78</f>
        <v>0</v>
      </c>
      <c r="K77" s="81">
        <f aca="true" t="shared" si="27" ref="K77:R77">K78</f>
        <v>0</v>
      </c>
      <c r="L77" s="81">
        <f t="shared" si="27"/>
        <v>0</v>
      </c>
      <c r="M77" s="81">
        <f t="shared" si="27"/>
        <v>0</v>
      </c>
      <c r="N77" s="81">
        <f t="shared" si="27"/>
        <v>0</v>
      </c>
      <c r="O77" s="81">
        <f t="shared" si="27"/>
        <v>0</v>
      </c>
      <c r="P77" s="81">
        <f t="shared" si="27"/>
        <v>524</v>
      </c>
      <c r="Q77" s="81">
        <f t="shared" si="27"/>
        <v>0</v>
      </c>
      <c r="R77" s="81">
        <f t="shared" si="27"/>
        <v>0</v>
      </c>
    </row>
    <row r="78" spans="1:18" ht="31.5" customHeight="1">
      <c r="A78" s="132" t="s">
        <v>77</v>
      </c>
      <c r="B78" s="133"/>
      <c r="C78" s="134"/>
      <c r="D78" s="40">
        <f>D77+1</f>
        <v>25</v>
      </c>
      <c r="E78" s="40">
        <v>7</v>
      </c>
      <c r="F78" s="40">
        <v>3</v>
      </c>
      <c r="G78" s="41" t="s">
        <v>76</v>
      </c>
      <c r="H78" s="6">
        <v>244</v>
      </c>
      <c r="I78" s="4">
        <v>346</v>
      </c>
      <c r="J78" s="81"/>
      <c r="K78" s="81"/>
      <c r="L78" s="81"/>
      <c r="M78" s="81"/>
      <c r="N78" s="81"/>
      <c r="O78" s="81"/>
      <c r="P78" s="81">
        <f>'фг23-24'!D57</f>
        <v>524</v>
      </c>
      <c r="Q78" s="81"/>
      <c r="R78" s="81"/>
    </row>
    <row r="79" spans="3:18" ht="11.25">
      <c r="C79" s="44" t="s">
        <v>57</v>
      </c>
      <c r="E79" s="68"/>
      <c r="F79" s="68"/>
      <c r="G79" s="68"/>
      <c r="H79" s="68"/>
      <c r="I79" s="68"/>
      <c r="J79" s="86">
        <f>J54</f>
        <v>20138</v>
      </c>
      <c r="K79" s="70" t="s">
        <v>58</v>
      </c>
      <c r="L79" s="70" t="s">
        <v>58</v>
      </c>
      <c r="M79" s="86">
        <f>M54</f>
        <v>18124</v>
      </c>
      <c r="N79" s="70" t="s">
        <v>58</v>
      </c>
      <c r="O79" s="70" t="s">
        <v>58</v>
      </c>
      <c r="P79" s="86">
        <f>P54</f>
        <v>18124</v>
      </c>
      <c r="Q79" s="70" t="s">
        <v>58</v>
      </c>
      <c r="R79" s="70" t="s">
        <v>58</v>
      </c>
    </row>
    <row r="80" spans="9:18" ht="11.25">
      <c r="I80" s="44" t="s">
        <v>59</v>
      </c>
      <c r="J80" s="86">
        <f>J79</f>
        <v>20138</v>
      </c>
      <c r="K80" s="70" t="s">
        <v>58</v>
      </c>
      <c r="L80" s="70" t="s">
        <v>58</v>
      </c>
      <c r="M80" s="86">
        <f>M79</f>
        <v>18124</v>
      </c>
      <c r="N80" s="70" t="s">
        <v>58</v>
      </c>
      <c r="O80" s="70" t="s">
        <v>58</v>
      </c>
      <c r="P80" s="86">
        <f>P79</f>
        <v>18124</v>
      </c>
      <c r="Q80" s="70" t="s">
        <v>58</v>
      </c>
      <c r="R80" s="70" t="s">
        <v>58</v>
      </c>
    </row>
    <row r="81" spans="10:16" ht="11.25">
      <c r="J81" s="87"/>
      <c r="M81" s="87"/>
      <c r="P81" s="87"/>
    </row>
    <row r="82" spans="10:16" ht="15" customHeight="1">
      <c r="J82" s="87"/>
      <c r="M82" s="87"/>
      <c r="P82" s="87"/>
    </row>
    <row r="83" ht="15" customHeight="1">
      <c r="A83" s="44" t="s">
        <v>61</v>
      </c>
    </row>
    <row r="84" spans="1:15" ht="15" customHeight="1">
      <c r="A84" s="44" t="s">
        <v>62</v>
      </c>
      <c r="D84" s="88" t="s">
        <v>105</v>
      </c>
      <c r="E84" s="57"/>
      <c r="F84" s="57"/>
      <c r="H84" s="57"/>
      <c r="I84" s="57"/>
      <c r="J84" s="57"/>
      <c r="L84" s="88" t="s">
        <v>106</v>
      </c>
      <c r="M84" s="57"/>
      <c r="N84" s="57"/>
      <c r="O84" s="57"/>
    </row>
    <row r="85" spans="4:15" ht="15" customHeight="1">
      <c r="D85" s="142" t="s">
        <v>63</v>
      </c>
      <c r="E85" s="142"/>
      <c r="F85" s="142"/>
      <c r="H85" s="141" t="s">
        <v>37</v>
      </c>
      <c r="I85" s="141"/>
      <c r="J85" s="141"/>
      <c r="L85" s="141" t="s">
        <v>64</v>
      </c>
      <c r="M85" s="141"/>
      <c r="N85" s="141"/>
      <c r="O85" s="141"/>
    </row>
    <row r="86" ht="15" customHeight="1"/>
    <row r="87" ht="15" customHeight="1"/>
    <row r="88" spans="1:15" ht="15" customHeight="1">
      <c r="A88" s="44" t="s">
        <v>65</v>
      </c>
      <c r="D88" s="88" t="s">
        <v>66</v>
      </c>
      <c r="E88" s="57"/>
      <c r="F88" s="57"/>
      <c r="H88" s="57"/>
      <c r="I88" s="57"/>
      <c r="J88" s="57"/>
      <c r="L88" s="88" t="s">
        <v>19</v>
      </c>
      <c r="M88" s="57"/>
      <c r="N88" s="57"/>
      <c r="O88" s="57"/>
    </row>
    <row r="89" spans="4:15" ht="15" customHeight="1">
      <c r="D89" s="142" t="s">
        <v>63</v>
      </c>
      <c r="E89" s="142"/>
      <c r="F89" s="142"/>
      <c r="H89" s="141" t="s">
        <v>37</v>
      </c>
      <c r="I89" s="141"/>
      <c r="J89" s="141"/>
      <c r="L89" s="141" t="s">
        <v>64</v>
      </c>
      <c r="M89" s="141"/>
      <c r="N89" s="141"/>
      <c r="O89" s="141"/>
    </row>
    <row r="90" ht="15" customHeight="1"/>
    <row r="91" spans="1:16" ht="15" customHeight="1">
      <c r="A91" s="50" t="s">
        <v>39</v>
      </c>
      <c r="B91" s="51"/>
      <c r="C91" s="52"/>
      <c r="D91" s="52" t="s">
        <v>40</v>
      </c>
      <c r="J91" s="71"/>
      <c r="M91" s="71"/>
      <c r="P91" s="71"/>
    </row>
    <row r="92" spans="10:16" ht="15" customHeight="1">
      <c r="J92" s="71"/>
      <c r="M92" s="71"/>
      <c r="P92" s="71"/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mergeCells count="75">
    <mergeCell ref="A17:J17"/>
    <mergeCell ref="M17:N17"/>
    <mergeCell ref="I5:N5"/>
    <mergeCell ref="I2:N2"/>
    <mergeCell ref="I4:N4"/>
    <mergeCell ref="I6:N6"/>
    <mergeCell ref="I8:N8"/>
    <mergeCell ref="L10:N10"/>
    <mergeCell ref="I11:K11"/>
    <mergeCell ref="L11:N11"/>
    <mergeCell ref="A18:J18"/>
    <mergeCell ref="M18:N18"/>
    <mergeCell ref="A19:J19"/>
    <mergeCell ref="M19:N19"/>
    <mergeCell ref="M20:N20"/>
    <mergeCell ref="M21:N21"/>
    <mergeCell ref="E22:J22"/>
    <mergeCell ref="M22:N22"/>
    <mergeCell ref="F23:J23"/>
    <mergeCell ref="M23:N23"/>
    <mergeCell ref="M24:N24"/>
    <mergeCell ref="A28:N28"/>
    <mergeCell ref="B30:E30"/>
    <mergeCell ref="F30:F32"/>
    <mergeCell ref="G30:O30"/>
    <mergeCell ref="B31:B32"/>
    <mergeCell ref="C31:C32"/>
    <mergeCell ref="D31:D32"/>
    <mergeCell ref="E31:E32"/>
    <mergeCell ref="G31:I31"/>
    <mergeCell ref="J31:L31"/>
    <mergeCell ref="M31:O31"/>
    <mergeCell ref="A48:R48"/>
    <mergeCell ref="A50:C52"/>
    <mergeCell ref="D50:D52"/>
    <mergeCell ref="E50:H50"/>
    <mergeCell ref="I50:I52"/>
    <mergeCell ref="J50:R50"/>
    <mergeCell ref="E51:E52"/>
    <mergeCell ref="F51:F52"/>
    <mergeCell ref="G51:G52"/>
    <mergeCell ref="H51:H52"/>
    <mergeCell ref="J51:L51"/>
    <mergeCell ref="M51:O51"/>
    <mergeCell ref="P51:R51"/>
    <mergeCell ref="A53:C53"/>
    <mergeCell ref="A54:C54"/>
    <mergeCell ref="A55:C55"/>
    <mergeCell ref="A56:C56"/>
    <mergeCell ref="A57:C57"/>
    <mergeCell ref="A68:C68"/>
    <mergeCell ref="A69:C69"/>
    <mergeCell ref="A58:C58"/>
    <mergeCell ref="A59:C59"/>
    <mergeCell ref="A67:C67"/>
    <mergeCell ref="A76:C76"/>
    <mergeCell ref="A77:C77"/>
    <mergeCell ref="A75:C75"/>
    <mergeCell ref="A73:C73"/>
    <mergeCell ref="A74:C74"/>
    <mergeCell ref="D85:F85"/>
    <mergeCell ref="H85:J85"/>
    <mergeCell ref="A78:C78"/>
    <mergeCell ref="L85:O85"/>
    <mergeCell ref="D89:F89"/>
    <mergeCell ref="H89:J89"/>
    <mergeCell ref="L89:O89"/>
    <mergeCell ref="A70:C70"/>
    <mergeCell ref="A72:C72"/>
    <mergeCell ref="A60:C60"/>
    <mergeCell ref="A62:C62"/>
    <mergeCell ref="A63:C63"/>
    <mergeCell ref="A64:C64"/>
    <mergeCell ref="A65:C65"/>
    <mergeCell ref="A66:C66"/>
  </mergeCells>
  <printOptions/>
  <pageMargins left="0.3937007874015748" right="0" top="0" bottom="0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69"/>
  <sheetViews>
    <sheetView showGridLines="0" view="pageBreakPreview" zoomScale="60" workbookViewId="0" topLeftCell="A13">
      <selection activeCell="K44" sqref="K44:K63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10.140625" style="7" customWidth="1"/>
    <col min="6" max="6" width="9.00390625" style="7" customWidth="1"/>
    <col min="7" max="7" width="11.140625" style="7" customWidth="1"/>
    <col min="8" max="9" width="11.7109375" style="7" bestFit="1" customWidth="1"/>
    <col min="10" max="10" width="9.7109375" style="7" bestFit="1" customWidth="1"/>
    <col min="11" max="11" width="9.140625" style="7" customWidth="1"/>
    <col min="12" max="12" width="10.140625" style="7" bestFit="1" customWidth="1"/>
    <col min="13" max="16384" width="9.140625" style="7" customWidth="1"/>
  </cols>
  <sheetData>
    <row r="1" spans="4:7" ht="12.75">
      <c r="D1" s="198" t="s">
        <v>29</v>
      </c>
      <c r="E1" s="198"/>
      <c r="F1" s="198"/>
      <c r="G1" s="198"/>
    </row>
    <row r="2" spans="4:7" ht="39" customHeight="1">
      <c r="D2" s="202" t="s">
        <v>107</v>
      </c>
      <c r="E2" s="202"/>
      <c r="F2" s="202"/>
      <c r="G2" s="202"/>
    </row>
    <row r="3" spans="4:6" ht="27" customHeight="1">
      <c r="D3" s="123"/>
      <c r="E3" s="123"/>
      <c r="F3" s="7" t="s">
        <v>106</v>
      </c>
    </row>
    <row r="6" ht="5.25" customHeight="1"/>
    <row r="7" spans="2:4" ht="12.75">
      <c r="B7" s="198" t="s">
        <v>20</v>
      </c>
      <c r="C7" s="198"/>
      <c r="D7" s="198"/>
    </row>
    <row r="8" spans="2:5" ht="33" customHeight="1">
      <c r="B8" s="202" t="s">
        <v>108</v>
      </c>
      <c r="C8" s="202"/>
      <c r="D8" s="202"/>
      <c r="E8" s="202"/>
    </row>
    <row r="9" ht="6.75" customHeight="1"/>
    <row r="10" ht="12" customHeight="1"/>
    <row r="11" spans="2:6" ht="12.75" customHeight="1">
      <c r="B11" s="201" t="s">
        <v>80</v>
      </c>
      <c r="C11" s="201"/>
      <c r="D11" s="201"/>
      <c r="E11" s="201"/>
      <c r="F11" s="201"/>
    </row>
    <row r="12" spans="2:4" ht="12.75">
      <c r="B12" s="12"/>
      <c r="C12" s="12"/>
      <c r="D12" s="12"/>
    </row>
    <row r="13" spans="2:7" ht="47.25" customHeight="1">
      <c r="B13" s="10" t="s">
        <v>21</v>
      </c>
      <c r="C13" s="11" t="s">
        <v>22</v>
      </c>
      <c r="D13" s="11" t="s">
        <v>81</v>
      </c>
      <c r="E13" s="11" t="s">
        <v>71</v>
      </c>
      <c r="F13" s="11" t="s">
        <v>82</v>
      </c>
      <c r="G13" s="23" t="s">
        <v>83</v>
      </c>
    </row>
    <row r="14" spans="2:7" s="29" customFormat="1" ht="12">
      <c r="B14" s="27">
        <v>1</v>
      </c>
      <c r="C14" s="27">
        <v>2</v>
      </c>
      <c r="D14" s="27">
        <v>3</v>
      </c>
      <c r="E14" s="28">
        <v>4</v>
      </c>
      <c r="F14" s="28">
        <v>5</v>
      </c>
      <c r="G14" s="28">
        <v>6</v>
      </c>
    </row>
    <row r="15" spans="2:7" ht="27.75" customHeight="1">
      <c r="B15" s="13">
        <v>1</v>
      </c>
      <c r="C15" s="22" t="s">
        <v>112</v>
      </c>
      <c r="D15" s="21"/>
      <c r="E15" s="23"/>
      <c r="F15" s="18"/>
      <c r="G15" s="18"/>
    </row>
    <row r="16" spans="2:7" ht="12.75">
      <c r="B16" s="13"/>
      <c r="C16" s="22" t="s">
        <v>72</v>
      </c>
      <c r="D16" s="21"/>
      <c r="E16" s="23"/>
      <c r="F16" s="18"/>
      <c r="G16" s="18"/>
    </row>
    <row r="17" spans="2:7" ht="12.75">
      <c r="B17" s="13"/>
      <c r="C17" s="24" t="s">
        <v>109</v>
      </c>
      <c r="D17" s="105"/>
      <c r="E17" s="106"/>
      <c r="F17" s="30"/>
      <c r="G17" s="107">
        <f>G18</f>
        <v>4576</v>
      </c>
    </row>
    <row r="18" spans="2:7" s="100" customFormat="1" ht="12.75">
      <c r="B18" s="101"/>
      <c r="C18" s="98" t="s">
        <v>84</v>
      </c>
      <c r="D18" s="102">
        <v>286</v>
      </c>
      <c r="E18" s="103">
        <v>16</v>
      </c>
      <c r="F18" s="103">
        <v>1</v>
      </c>
      <c r="G18" s="104">
        <f>D18*E18*F18</f>
        <v>4576</v>
      </c>
    </row>
    <row r="19" spans="2:7" ht="12.75" customHeight="1">
      <c r="B19" s="13"/>
      <c r="C19" s="22"/>
      <c r="D19" s="21"/>
      <c r="E19" s="23"/>
      <c r="F19" s="18"/>
      <c r="G19" s="99"/>
    </row>
    <row r="20" spans="2:10" ht="12.75" customHeight="1">
      <c r="B20" s="13"/>
      <c r="C20" s="24" t="s">
        <v>24</v>
      </c>
      <c r="D20" s="20"/>
      <c r="E20" s="18"/>
      <c r="F20" s="30"/>
      <c r="G20" s="128">
        <f>G17</f>
        <v>4576</v>
      </c>
      <c r="J20" s="31"/>
    </row>
    <row r="21" spans="2:6" ht="12.75" customHeight="1">
      <c r="B21" s="14"/>
      <c r="C21" s="94"/>
      <c r="D21" s="95"/>
      <c r="E21" s="96"/>
      <c r="F21" s="97"/>
    </row>
    <row r="22" spans="2:6" ht="12.75" customHeight="1">
      <c r="B22" s="201" t="s">
        <v>85</v>
      </c>
      <c r="C22" s="201"/>
      <c r="D22" s="201"/>
      <c r="E22" s="201"/>
      <c r="F22" s="201"/>
    </row>
    <row r="23" spans="2:4" ht="12.75">
      <c r="B23" s="12"/>
      <c r="C23" s="12"/>
      <c r="D23" s="12"/>
    </row>
    <row r="24" spans="2:7" ht="47.25" customHeight="1">
      <c r="B24" s="10" t="s">
        <v>21</v>
      </c>
      <c r="C24" s="11" t="s">
        <v>22</v>
      </c>
      <c r="D24" s="11" t="s">
        <v>86</v>
      </c>
      <c r="E24" s="11" t="s">
        <v>83</v>
      </c>
      <c r="F24" s="110"/>
      <c r="G24" s="111"/>
    </row>
    <row r="25" spans="2:7" s="29" customFormat="1" ht="12">
      <c r="B25" s="27">
        <v>1</v>
      </c>
      <c r="C25" s="27">
        <v>2</v>
      </c>
      <c r="D25" s="27">
        <v>3</v>
      </c>
      <c r="E25" s="28">
        <v>4</v>
      </c>
      <c r="F25" s="112"/>
      <c r="G25" s="112"/>
    </row>
    <row r="26" spans="2:7" ht="27.75" customHeight="1">
      <c r="B26" s="13">
        <v>1</v>
      </c>
      <c r="C26" s="22" t="s">
        <v>112</v>
      </c>
      <c r="D26" s="21"/>
      <c r="E26" s="23"/>
      <c r="F26" s="96"/>
      <c r="G26" s="96"/>
    </row>
    <row r="27" spans="2:7" ht="12.75">
      <c r="B27" s="13"/>
      <c r="C27" s="22" t="s">
        <v>72</v>
      </c>
      <c r="D27" s="21"/>
      <c r="E27" s="23"/>
      <c r="F27" s="96"/>
      <c r="G27" s="96"/>
    </row>
    <row r="28" spans="2:7" ht="12.75">
      <c r="B28" s="13"/>
      <c r="C28" s="24" t="s">
        <v>109</v>
      </c>
      <c r="D28" s="105"/>
      <c r="E28" s="108">
        <f>E29+0.05</f>
        <v>1382</v>
      </c>
      <c r="F28" s="97"/>
      <c r="G28" s="113"/>
    </row>
    <row r="29" spans="2:7" s="100" customFormat="1" ht="12.75">
      <c r="B29" s="101"/>
      <c r="C29" s="98" t="s">
        <v>84</v>
      </c>
      <c r="D29" s="109">
        <v>0.302</v>
      </c>
      <c r="E29" s="117">
        <f>ROUND((G18*D29),2)</f>
        <v>1381.95</v>
      </c>
      <c r="F29" s="114"/>
      <c r="G29" s="115"/>
    </row>
    <row r="30" spans="2:7" ht="12.75" customHeight="1">
      <c r="B30" s="13"/>
      <c r="C30" s="22"/>
      <c r="D30" s="21"/>
      <c r="E30" s="23"/>
      <c r="F30" s="96"/>
      <c r="G30" s="116"/>
    </row>
    <row r="31" spans="2:10" ht="12.75" customHeight="1">
      <c r="B31" s="13"/>
      <c r="C31" s="24" t="s">
        <v>24</v>
      </c>
      <c r="D31" s="20"/>
      <c r="E31" s="128">
        <f>E28</f>
        <v>1382</v>
      </c>
      <c r="F31" s="97"/>
      <c r="G31" s="113"/>
      <c r="J31" s="31"/>
    </row>
    <row r="32" spans="2:6" ht="12.75" customHeight="1">
      <c r="B32" s="14"/>
      <c r="C32" s="94"/>
      <c r="D32" s="95"/>
      <c r="E32" s="96"/>
      <c r="F32" s="97"/>
    </row>
    <row r="33" spans="2:6" ht="12.75" customHeight="1">
      <c r="B33" s="14"/>
      <c r="C33" s="94"/>
      <c r="D33" s="95"/>
      <c r="E33" s="96"/>
      <c r="F33" s="97"/>
    </row>
    <row r="34" spans="2:6" ht="12.75" customHeight="1">
      <c r="B34" s="201" t="s">
        <v>78</v>
      </c>
      <c r="C34" s="201"/>
      <c r="D34" s="201"/>
      <c r="E34" s="201"/>
      <c r="F34" s="201"/>
    </row>
    <row r="35" spans="2:4" ht="12.75">
      <c r="B35" s="12"/>
      <c r="C35" s="12"/>
      <c r="D35" s="12"/>
    </row>
    <row r="36" spans="2:6" ht="47.25" customHeight="1">
      <c r="B36" s="10" t="s">
        <v>21</v>
      </c>
      <c r="C36" s="11" t="s">
        <v>22</v>
      </c>
      <c r="D36" s="11" t="s">
        <v>70</v>
      </c>
      <c r="E36" s="11" t="s">
        <v>71</v>
      </c>
      <c r="F36" s="11" t="s">
        <v>28</v>
      </c>
    </row>
    <row r="37" spans="2:6" s="29" customFormat="1" ht="12">
      <c r="B37" s="27">
        <v>1</v>
      </c>
      <c r="C37" s="27">
        <v>2</v>
      </c>
      <c r="D37" s="27">
        <v>3</v>
      </c>
      <c r="E37" s="28">
        <v>4</v>
      </c>
      <c r="F37" s="28">
        <v>5</v>
      </c>
    </row>
    <row r="38" spans="2:6" ht="25.5">
      <c r="B38" s="13">
        <v>1</v>
      </c>
      <c r="C38" s="22" t="s">
        <v>95</v>
      </c>
      <c r="D38" s="21"/>
      <c r="E38" s="23">
        <v>32</v>
      </c>
      <c r="F38" s="125">
        <f>F40+F41</f>
        <v>11642</v>
      </c>
    </row>
    <row r="39" spans="2:6" ht="12.75">
      <c r="B39" s="13"/>
      <c r="C39" s="22" t="s">
        <v>72</v>
      </c>
      <c r="D39" s="21"/>
      <c r="E39" s="23"/>
      <c r="F39" s="125"/>
    </row>
    <row r="40" spans="2:6" ht="12.75">
      <c r="B40" s="13"/>
      <c r="C40" s="22" t="s">
        <v>109</v>
      </c>
      <c r="D40" s="21">
        <v>363.79</v>
      </c>
      <c r="E40" s="23">
        <v>16</v>
      </c>
      <c r="F40" s="125">
        <f>D40*E40+0.36</f>
        <v>5821</v>
      </c>
    </row>
    <row r="41" spans="2:6" ht="12.75" customHeight="1">
      <c r="B41" s="13"/>
      <c r="C41" s="22" t="s">
        <v>110</v>
      </c>
      <c r="D41" s="21">
        <v>363.79</v>
      </c>
      <c r="E41" s="23">
        <v>16</v>
      </c>
      <c r="F41" s="125">
        <f>D41*E41+0.36</f>
        <v>5821</v>
      </c>
    </row>
    <row r="42" spans="2:6" ht="12.75" customHeight="1">
      <c r="B42" s="13">
        <v>2</v>
      </c>
      <c r="C42" s="22"/>
      <c r="D42" s="21"/>
      <c r="E42" s="23"/>
      <c r="F42" s="18"/>
    </row>
    <row r="43" spans="2:6" ht="12.75">
      <c r="B43" s="13"/>
      <c r="C43" s="22"/>
      <c r="D43" s="21"/>
      <c r="E43" s="23"/>
      <c r="F43" s="18"/>
    </row>
    <row r="44" spans="2:6" ht="12.75" customHeight="1">
      <c r="B44" s="13"/>
      <c r="C44" s="24" t="s">
        <v>24</v>
      </c>
      <c r="D44" s="20"/>
      <c r="E44" s="18"/>
      <c r="F44" s="30">
        <f>F38+F42</f>
        <v>11642</v>
      </c>
    </row>
    <row r="47" spans="2:7" ht="27.75" customHeight="1">
      <c r="B47" s="201" t="s">
        <v>79</v>
      </c>
      <c r="C47" s="201"/>
      <c r="D47" s="201"/>
      <c r="E47" s="201"/>
      <c r="F47" s="201"/>
      <c r="G47" s="201"/>
    </row>
    <row r="48" spans="2:4" ht="12.75">
      <c r="B48" s="12"/>
      <c r="C48" s="12"/>
      <c r="D48" s="12"/>
    </row>
    <row r="49" spans="2:4" ht="40.5" customHeight="1">
      <c r="B49" s="10" t="s">
        <v>21</v>
      </c>
      <c r="C49" s="11" t="s">
        <v>22</v>
      </c>
      <c r="D49" s="11" t="s">
        <v>23</v>
      </c>
    </row>
    <row r="50" spans="2:6" ht="12.75">
      <c r="B50" s="9">
        <v>1</v>
      </c>
      <c r="C50" s="9">
        <v>2</v>
      </c>
      <c r="D50" s="9">
        <v>4</v>
      </c>
      <c r="E50" s="197"/>
      <c r="F50" s="198"/>
    </row>
    <row r="51" spans="2:9" ht="24.75" customHeight="1">
      <c r="B51" s="13">
        <v>1</v>
      </c>
      <c r="C51" s="22" t="s">
        <v>113</v>
      </c>
      <c r="D51" s="126">
        <v>250</v>
      </c>
      <c r="F51" s="199"/>
      <c r="G51" s="199"/>
      <c r="I51" s="31"/>
    </row>
    <row r="52" spans="2:4" ht="25.5">
      <c r="B52" s="13">
        <v>2</v>
      </c>
      <c r="C52" s="22" t="s">
        <v>114</v>
      </c>
      <c r="D52" s="127">
        <v>690</v>
      </c>
    </row>
    <row r="53" spans="2:4" ht="25.5">
      <c r="B53" s="13">
        <v>3</v>
      </c>
      <c r="C53" s="22" t="s">
        <v>96</v>
      </c>
      <c r="D53" s="127">
        <v>274</v>
      </c>
    </row>
    <row r="54" spans="2:4" ht="25.5">
      <c r="B54" s="13">
        <v>4</v>
      </c>
      <c r="C54" s="22" t="s">
        <v>111</v>
      </c>
      <c r="D54" s="127">
        <v>1324</v>
      </c>
    </row>
    <row r="55" spans="2:4" ht="12.75">
      <c r="B55" s="13"/>
      <c r="C55" s="22"/>
      <c r="D55" s="26"/>
    </row>
    <row r="56" spans="2:4" ht="12.75">
      <c r="B56" s="13"/>
      <c r="C56" s="22"/>
      <c r="D56" s="26"/>
    </row>
    <row r="57" spans="2:11" ht="12.75" customHeight="1">
      <c r="B57" s="13"/>
      <c r="C57" s="24" t="s">
        <v>1</v>
      </c>
      <c r="D57" s="25">
        <f>SUM(D51:D56)</f>
        <v>2538</v>
      </c>
      <c r="J57" s="31"/>
      <c r="K57" s="31"/>
    </row>
    <row r="58" spans="2:4" ht="12.75">
      <c r="B58" s="14"/>
      <c r="C58" s="15"/>
      <c r="D58" s="8"/>
    </row>
    <row r="59" spans="2:4" ht="12.75">
      <c r="B59" s="14"/>
      <c r="C59" s="15"/>
      <c r="D59" s="8"/>
    </row>
    <row r="60" spans="2:4" ht="12.75">
      <c r="B60" s="14"/>
      <c r="C60" s="15"/>
      <c r="D60" s="8"/>
    </row>
    <row r="61" spans="2:4" ht="12.75">
      <c r="B61" s="200" t="s">
        <v>116</v>
      </c>
      <c r="C61" s="200"/>
      <c r="D61" s="32">
        <f>G20+E31+F44+D57</f>
        <v>20138</v>
      </c>
    </row>
    <row r="62" spans="2:4" ht="12.75">
      <c r="B62" s="14"/>
      <c r="C62" s="15"/>
      <c r="D62" s="8"/>
    </row>
    <row r="63" spans="2:4" ht="12.75">
      <c r="B63" s="7" t="s">
        <v>25</v>
      </c>
      <c r="D63" s="7" t="s">
        <v>0</v>
      </c>
    </row>
    <row r="65" spans="2:4" ht="12.75">
      <c r="B65" s="7" t="s">
        <v>26</v>
      </c>
      <c r="D65" s="7" t="s">
        <v>19</v>
      </c>
    </row>
    <row r="67" ht="12.75">
      <c r="H67" s="31"/>
    </row>
    <row r="68" ht="12.75">
      <c r="I68" s="31"/>
    </row>
    <row r="69" spans="4:9" ht="12.75">
      <c r="D69" s="31"/>
      <c r="I69" s="31"/>
    </row>
  </sheetData>
  <sheetProtection/>
  <mergeCells count="11">
    <mergeCell ref="D1:G1"/>
    <mergeCell ref="D2:G2"/>
    <mergeCell ref="B7:D7"/>
    <mergeCell ref="B8:E8"/>
    <mergeCell ref="B34:F34"/>
    <mergeCell ref="E50:F50"/>
    <mergeCell ref="F51:G51"/>
    <mergeCell ref="B61:C61"/>
    <mergeCell ref="B11:F11"/>
    <mergeCell ref="B22:F22"/>
    <mergeCell ref="B47:G47"/>
  </mergeCells>
  <printOptions/>
  <pageMargins left="0.5905511811023623" right="0" top="0.3937007874015748" bottom="0.3937007874015748" header="0" footer="0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K69"/>
  <sheetViews>
    <sheetView showGridLines="0" tabSelected="1" view="pageBreakPreview" zoomScale="60" workbookViewId="0" topLeftCell="A22">
      <selection activeCell="K44" sqref="J44:K65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10.140625" style="7" customWidth="1"/>
    <col min="6" max="6" width="9.00390625" style="7" customWidth="1"/>
    <col min="7" max="7" width="11.140625" style="7" customWidth="1"/>
    <col min="8" max="9" width="11.7109375" style="7" bestFit="1" customWidth="1"/>
    <col min="10" max="10" width="9.7109375" style="7" bestFit="1" customWidth="1"/>
    <col min="11" max="11" width="9.140625" style="7" customWidth="1"/>
    <col min="12" max="12" width="10.140625" style="7" bestFit="1" customWidth="1"/>
    <col min="13" max="16384" width="9.140625" style="7" customWidth="1"/>
  </cols>
  <sheetData>
    <row r="1" spans="4:7" ht="12.75">
      <c r="D1" s="198" t="s">
        <v>29</v>
      </c>
      <c r="E1" s="198"/>
      <c r="F1" s="198"/>
      <c r="G1" s="198"/>
    </row>
    <row r="2" spans="4:7" ht="39" customHeight="1">
      <c r="D2" s="202" t="s">
        <v>107</v>
      </c>
      <c r="E2" s="202"/>
      <c r="F2" s="202"/>
      <c r="G2" s="202"/>
    </row>
    <row r="3" spans="4:6" ht="27" customHeight="1">
      <c r="D3" s="123"/>
      <c r="E3" s="123"/>
      <c r="F3" s="7" t="s">
        <v>106</v>
      </c>
    </row>
    <row r="6" ht="5.25" customHeight="1"/>
    <row r="7" spans="2:4" ht="12.75">
      <c r="B7" s="198" t="s">
        <v>20</v>
      </c>
      <c r="C7" s="198"/>
      <c r="D7" s="198"/>
    </row>
    <row r="8" spans="2:5" ht="33" customHeight="1">
      <c r="B8" s="202" t="s">
        <v>115</v>
      </c>
      <c r="C8" s="202"/>
      <c r="D8" s="202"/>
      <c r="E8" s="202"/>
    </row>
    <row r="9" ht="6.75" customHeight="1"/>
    <row r="10" ht="12" customHeight="1"/>
    <row r="11" spans="2:6" ht="12.75" customHeight="1">
      <c r="B11" s="201" t="s">
        <v>80</v>
      </c>
      <c r="C11" s="201"/>
      <c r="D11" s="201"/>
      <c r="E11" s="201"/>
      <c r="F11" s="201"/>
    </row>
    <row r="12" spans="2:4" ht="12.75">
      <c r="B12" s="12"/>
      <c r="C12" s="12"/>
      <c r="D12" s="12"/>
    </row>
    <row r="13" spans="2:7" ht="47.25" customHeight="1">
      <c r="B13" s="10" t="s">
        <v>21</v>
      </c>
      <c r="C13" s="11" t="s">
        <v>22</v>
      </c>
      <c r="D13" s="11" t="s">
        <v>81</v>
      </c>
      <c r="E13" s="11" t="s">
        <v>71</v>
      </c>
      <c r="F13" s="11" t="s">
        <v>82</v>
      </c>
      <c r="G13" s="23" t="s">
        <v>83</v>
      </c>
    </row>
    <row r="14" spans="2:7" s="29" customFormat="1" ht="12">
      <c r="B14" s="27">
        <v>1</v>
      </c>
      <c r="C14" s="27">
        <v>2</v>
      </c>
      <c r="D14" s="27">
        <v>3</v>
      </c>
      <c r="E14" s="28">
        <v>4</v>
      </c>
      <c r="F14" s="28">
        <v>5</v>
      </c>
      <c r="G14" s="28">
        <v>6</v>
      </c>
    </row>
    <row r="15" spans="2:7" ht="27.75" customHeight="1">
      <c r="B15" s="13">
        <v>1</v>
      </c>
      <c r="C15" s="22" t="s">
        <v>112</v>
      </c>
      <c r="D15" s="21"/>
      <c r="E15" s="23"/>
      <c r="F15" s="18"/>
      <c r="G15" s="18"/>
    </row>
    <row r="16" spans="2:7" ht="12.75">
      <c r="B16" s="13"/>
      <c r="C16" s="22" t="s">
        <v>72</v>
      </c>
      <c r="D16" s="21"/>
      <c r="E16" s="23"/>
      <c r="F16" s="18"/>
      <c r="G16" s="18"/>
    </row>
    <row r="17" spans="2:7" ht="12.75">
      <c r="B17" s="13"/>
      <c r="C17" s="24" t="s">
        <v>109</v>
      </c>
      <c r="D17" s="105"/>
      <c r="E17" s="106"/>
      <c r="F17" s="30"/>
      <c r="G17" s="107">
        <f>G18</f>
        <v>4576</v>
      </c>
    </row>
    <row r="18" spans="2:7" s="100" customFormat="1" ht="12.75">
      <c r="B18" s="101"/>
      <c r="C18" s="98" t="s">
        <v>84</v>
      </c>
      <c r="D18" s="102">
        <v>286</v>
      </c>
      <c r="E18" s="103">
        <v>16</v>
      </c>
      <c r="F18" s="103">
        <v>1</v>
      </c>
      <c r="G18" s="104">
        <f>D18*E18*F18</f>
        <v>4576</v>
      </c>
    </row>
    <row r="19" spans="2:7" ht="12.75" customHeight="1">
      <c r="B19" s="13"/>
      <c r="C19" s="22"/>
      <c r="D19" s="21"/>
      <c r="E19" s="23"/>
      <c r="F19" s="18"/>
      <c r="G19" s="99"/>
    </row>
    <row r="20" spans="2:10" ht="12.75" customHeight="1">
      <c r="B20" s="13"/>
      <c r="C20" s="24" t="s">
        <v>24</v>
      </c>
      <c r="D20" s="20"/>
      <c r="E20" s="18"/>
      <c r="F20" s="30"/>
      <c r="G20" s="128">
        <f>G17</f>
        <v>4576</v>
      </c>
      <c r="J20" s="31"/>
    </row>
    <row r="21" spans="2:6" ht="12.75" customHeight="1">
      <c r="B21" s="14"/>
      <c r="C21" s="94"/>
      <c r="D21" s="95"/>
      <c r="E21" s="96"/>
      <c r="F21" s="97"/>
    </row>
    <row r="22" spans="2:6" ht="12.75" customHeight="1">
      <c r="B22" s="201" t="s">
        <v>85</v>
      </c>
      <c r="C22" s="201"/>
      <c r="D22" s="201"/>
      <c r="E22" s="201"/>
      <c r="F22" s="201"/>
    </row>
    <row r="23" spans="2:4" ht="12.75">
      <c r="B23" s="12"/>
      <c r="C23" s="12"/>
      <c r="D23" s="12"/>
    </row>
    <row r="24" spans="2:7" ht="47.25" customHeight="1">
      <c r="B24" s="10" t="s">
        <v>21</v>
      </c>
      <c r="C24" s="11" t="s">
        <v>22</v>
      </c>
      <c r="D24" s="11" t="s">
        <v>86</v>
      </c>
      <c r="E24" s="11" t="s">
        <v>83</v>
      </c>
      <c r="F24" s="110"/>
      <c r="G24" s="111"/>
    </row>
    <row r="25" spans="2:7" s="29" customFormat="1" ht="12">
      <c r="B25" s="27">
        <v>1</v>
      </c>
      <c r="C25" s="27">
        <v>2</v>
      </c>
      <c r="D25" s="27">
        <v>3</v>
      </c>
      <c r="E25" s="28">
        <v>4</v>
      </c>
      <c r="F25" s="112"/>
      <c r="G25" s="112"/>
    </row>
    <row r="26" spans="2:7" ht="27.75" customHeight="1">
      <c r="B26" s="13">
        <v>1</v>
      </c>
      <c r="C26" s="22" t="s">
        <v>112</v>
      </c>
      <c r="D26" s="21"/>
      <c r="E26" s="23"/>
      <c r="F26" s="96"/>
      <c r="G26" s="96"/>
    </row>
    <row r="27" spans="2:7" ht="12.75">
      <c r="B27" s="13"/>
      <c r="C27" s="22" t="s">
        <v>72</v>
      </c>
      <c r="D27" s="21"/>
      <c r="E27" s="23"/>
      <c r="F27" s="96"/>
      <c r="G27" s="96"/>
    </row>
    <row r="28" spans="2:7" ht="12.75">
      <c r="B28" s="13"/>
      <c r="C28" s="24" t="s">
        <v>109</v>
      </c>
      <c r="D28" s="105"/>
      <c r="E28" s="108">
        <f>E29+0.05</f>
        <v>1382</v>
      </c>
      <c r="F28" s="97"/>
      <c r="G28" s="113"/>
    </row>
    <row r="29" spans="2:7" s="100" customFormat="1" ht="12.75">
      <c r="B29" s="101"/>
      <c r="C29" s="98" t="s">
        <v>84</v>
      </c>
      <c r="D29" s="109">
        <v>0.302</v>
      </c>
      <c r="E29" s="117">
        <f>ROUND((G18*D29),2)</f>
        <v>1381.95</v>
      </c>
      <c r="F29" s="114"/>
      <c r="G29" s="115"/>
    </row>
    <row r="30" spans="2:7" ht="12.75" customHeight="1">
      <c r="B30" s="13"/>
      <c r="C30" s="22"/>
      <c r="D30" s="21"/>
      <c r="E30" s="23"/>
      <c r="F30" s="96"/>
      <c r="G30" s="116"/>
    </row>
    <row r="31" spans="2:10" ht="12.75" customHeight="1">
      <c r="B31" s="13"/>
      <c r="C31" s="24" t="s">
        <v>24</v>
      </c>
      <c r="D31" s="20"/>
      <c r="E31" s="128">
        <f>E28</f>
        <v>1382</v>
      </c>
      <c r="F31" s="97"/>
      <c r="G31" s="113"/>
      <c r="J31" s="31"/>
    </row>
    <row r="32" spans="2:6" ht="12.75" customHeight="1">
      <c r="B32" s="14"/>
      <c r="C32" s="94"/>
      <c r="D32" s="95"/>
      <c r="E32" s="96"/>
      <c r="F32" s="97"/>
    </row>
    <row r="33" spans="2:6" ht="12.75" customHeight="1">
      <c r="B33" s="14"/>
      <c r="C33" s="94"/>
      <c r="D33" s="95"/>
      <c r="E33" s="96"/>
      <c r="F33" s="97"/>
    </row>
    <row r="34" spans="2:6" ht="12.75" customHeight="1">
      <c r="B34" s="201" t="s">
        <v>78</v>
      </c>
      <c r="C34" s="201"/>
      <c r="D34" s="201"/>
      <c r="E34" s="201"/>
      <c r="F34" s="201"/>
    </row>
    <row r="35" spans="2:4" ht="12.75">
      <c r="B35" s="12"/>
      <c r="C35" s="12"/>
      <c r="D35" s="12"/>
    </row>
    <row r="36" spans="2:6" ht="47.25" customHeight="1">
      <c r="B36" s="10" t="s">
        <v>21</v>
      </c>
      <c r="C36" s="11" t="s">
        <v>22</v>
      </c>
      <c r="D36" s="11" t="s">
        <v>70</v>
      </c>
      <c r="E36" s="11" t="s">
        <v>71</v>
      </c>
      <c r="F36" s="11" t="s">
        <v>28</v>
      </c>
    </row>
    <row r="37" spans="2:6" s="29" customFormat="1" ht="12">
      <c r="B37" s="27">
        <v>1</v>
      </c>
      <c r="C37" s="27">
        <v>2</v>
      </c>
      <c r="D37" s="27">
        <v>3</v>
      </c>
      <c r="E37" s="28">
        <v>4</v>
      </c>
      <c r="F37" s="28">
        <v>5</v>
      </c>
    </row>
    <row r="38" spans="2:6" ht="25.5">
      <c r="B38" s="13">
        <v>1</v>
      </c>
      <c r="C38" s="22" t="s">
        <v>95</v>
      </c>
      <c r="D38" s="21"/>
      <c r="E38" s="23">
        <v>32</v>
      </c>
      <c r="F38" s="125">
        <f>F40+F41</f>
        <v>11642</v>
      </c>
    </row>
    <row r="39" spans="2:6" ht="12.75">
      <c r="B39" s="13"/>
      <c r="C39" s="22" t="s">
        <v>72</v>
      </c>
      <c r="D39" s="21"/>
      <c r="E39" s="23"/>
      <c r="F39" s="125"/>
    </row>
    <row r="40" spans="2:6" ht="12.75">
      <c r="B40" s="13"/>
      <c r="C40" s="22" t="s">
        <v>109</v>
      </c>
      <c r="D40" s="21">
        <v>363.79</v>
      </c>
      <c r="E40" s="23">
        <v>16</v>
      </c>
      <c r="F40" s="125">
        <f>D40*E40+0.36</f>
        <v>5821</v>
      </c>
    </row>
    <row r="41" spans="2:6" ht="12.75" customHeight="1">
      <c r="B41" s="13"/>
      <c r="C41" s="22" t="s">
        <v>110</v>
      </c>
      <c r="D41" s="21">
        <v>363.79</v>
      </c>
      <c r="E41" s="23">
        <v>16</v>
      </c>
      <c r="F41" s="125">
        <f>D41*E41+0.36</f>
        <v>5821</v>
      </c>
    </row>
    <row r="42" spans="2:6" ht="12.75" customHeight="1">
      <c r="B42" s="13">
        <v>2</v>
      </c>
      <c r="C42" s="22"/>
      <c r="D42" s="21"/>
      <c r="E42" s="23"/>
      <c r="F42" s="18"/>
    </row>
    <row r="43" spans="2:6" ht="12.75">
      <c r="B43" s="13"/>
      <c r="C43" s="22"/>
      <c r="D43" s="21"/>
      <c r="E43" s="23"/>
      <c r="F43" s="18"/>
    </row>
    <row r="44" spans="2:6" ht="12.75" customHeight="1">
      <c r="B44" s="13"/>
      <c r="C44" s="24" t="s">
        <v>24</v>
      </c>
      <c r="D44" s="20"/>
      <c r="E44" s="18"/>
      <c r="F44" s="30">
        <f>F38+F42</f>
        <v>11642</v>
      </c>
    </row>
    <row r="47" spans="2:7" ht="27.75" customHeight="1">
      <c r="B47" s="201" t="s">
        <v>79</v>
      </c>
      <c r="C47" s="201"/>
      <c r="D47" s="201"/>
      <c r="E47" s="201"/>
      <c r="F47" s="201"/>
      <c r="G47" s="201"/>
    </row>
    <row r="48" spans="2:4" ht="12.75">
      <c r="B48" s="12"/>
      <c r="C48" s="12"/>
      <c r="D48" s="12"/>
    </row>
    <row r="49" spans="2:4" ht="40.5" customHeight="1">
      <c r="B49" s="10" t="s">
        <v>21</v>
      </c>
      <c r="C49" s="11" t="s">
        <v>22</v>
      </c>
      <c r="D49" s="11" t="s">
        <v>23</v>
      </c>
    </row>
    <row r="50" spans="2:6" ht="12.75">
      <c r="B50" s="9">
        <v>1</v>
      </c>
      <c r="C50" s="9">
        <v>2</v>
      </c>
      <c r="D50" s="9">
        <v>4</v>
      </c>
      <c r="E50" s="197"/>
      <c r="F50" s="198"/>
    </row>
    <row r="51" spans="2:9" ht="24.75" customHeight="1">
      <c r="B51" s="13">
        <v>1</v>
      </c>
      <c r="C51" s="22" t="s">
        <v>113</v>
      </c>
      <c r="D51" s="126">
        <v>250</v>
      </c>
      <c r="F51" s="199"/>
      <c r="G51" s="199"/>
      <c r="I51" s="31"/>
    </row>
    <row r="52" spans="2:4" ht="25.5">
      <c r="B52" s="13">
        <v>2</v>
      </c>
      <c r="C52" s="22" t="s">
        <v>114</v>
      </c>
      <c r="D52" s="127">
        <v>0</v>
      </c>
    </row>
    <row r="53" spans="2:4" ht="25.5">
      <c r="B53" s="13">
        <v>3</v>
      </c>
      <c r="C53" s="22" t="s">
        <v>96</v>
      </c>
      <c r="D53" s="127">
        <v>274</v>
      </c>
    </row>
    <row r="54" spans="2:4" ht="25.5">
      <c r="B54" s="13">
        <v>4</v>
      </c>
      <c r="C54" s="22" t="s">
        <v>111</v>
      </c>
      <c r="D54" s="127">
        <v>0</v>
      </c>
    </row>
    <row r="55" spans="2:4" ht="12.75">
      <c r="B55" s="13"/>
      <c r="C55" s="22"/>
      <c r="D55" s="26"/>
    </row>
    <row r="56" spans="2:4" ht="12.75">
      <c r="B56" s="13"/>
      <c r="C56" s="22"/>
      <c r="D56" s="26"/>
    </row>
    <row r="57" spans="2:11" ht="12.75" customHeight="1">
      <c r="B57" s="13"/>
      <c r="C57" s="24" t="s">
        <v>1</v>
      </c>
      <c r="D57" s="25">
        <f>SUM(D51:D56)</f>
        <v>524</v>
      </c>
      <c r="J57" s="31"/>
      <c r="K57" s="31"/>
    </row>
    <row r="58" spans="2:4" ht="12.75">
      <c r="B58" s="14"/>
      <c r="C58" s="15"/>
      <c r="D58" s="8"/>
    </row>
    <row r="59" spans="2:4" ht="12.75">
      <c r="B59" s="14"/>
      <c r="C59" s="15"/>
      <c r="D59" s="8"/>
    </row>
    <row r="60" spans="2:4" ht="12.75">
      <c r="B60" s="14"/>
      <c r="C60" s="15"/>
      <c r="D60" s="8"/>
    </row>
    <row r="61" spans="2:4" ht="12.75">
      <c r="B61" s="200" t="s">
        <v>117</v>
      </c>
      <c r="C61" s="200"/>
      <c r="D61" s="32">
        <f>G20+E31+F44+D57</f>
        <v>18124</v>
      </c>
    </row>
    <row r="62" spans="2:4" ht="12.75">
      <c r="B62" s="14"/>
      <c r="C62" s="15"/>
      <c r="D62" s="8"/>
    </row>
    <row r="63" spans="2:4" ht="12.75">
      <c r="B63" s="7" t="s">
        <v>25</v>
      </c>
      <c r="D63" s="7" t="s">
        <v>0</v>
      </c>
    </row>
    <row r="65" spans="2:4" ht="12.75">
      <c r="B65" s="7" t="s">
        <v>26</v>
      </c>
      <c r="D65" s="7" t="s">
        <v>19</v>
      </c>
    </row>
    <row r="67" ht="12.75">
      <c r="H67" s="31"/>
    </row>
    <row r="68" ht="12.75">
      <c r="I68" s="31"/>
    </row>
    <row r="69" spans="4:9" ht="12.75">
      <c r="D69" s="31"/>
      <c r="I69" s="31"/>
    </row>
  </sheetData>
  <sheetProtection/>
  <mergeCells count="11">
    <mergeCell ref="B22:F22"/>
    <mergeCell ref="B34:F34"/>
    <mergeCell ref="B47:G47"/>
    <mergeCell ref="E50:F50"/>
    <mergeCell ref="F51:G51"/>
    <mergeCell ref="B61:C61"/>
    <mergeCell ref="D1:G1"/>
    <mergeCell ref="D2:G2"/>
    <mergeCell ref="B7:D7"/>
    <mergeCell ref="B8:E8"/>
    <mergeCell ref="B11:F11"/>
  </mergeCells>
  <printOptions/>
  <pageMargins left="0.5905511811023623" right="0" top="0.3937007874015748" bottom="0.3937007874015748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Нароженко</cp:lastModifiedBy>
  <cp:lastPrinted>2021-12-29T11:56:04Z</cp:lastPrinted>
  <dcterms:created xsi:type="dcterms:W3CDTF">2008-04-18T13:45:20Z</dcterms:created>
  <dcterms:modified xsi:type="dcterms:W3CDTF">2021-12-29T11:56:08Z</dcterms:modified>
  <cp:category/>
  <cp:version/>
  <cp:contentType/>
  <cp:contentStatus/>
</cp:coreProperties>
</file>