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740" windowHeight="7935" tabRatio="963" activeTab="1"/>
  </bookViews>
  <sheets>
    <sheet name="Смета" sheetId="1" r:id="rId1"/>
    <sheet name="дошк22" sheetId="2" r:id="rId2"/>
    <sheet name="шк мес22" sheetId="3" r:id="rId3"/>
    <sheet name="855-22" sheetId="4" r:id="rId4"/>
    <sheet name="1-4 кл-22" sheetId="5" r:id="rId5"/>
    <sheet name="5-11 кл-22" sheetId="6" r:id="rId6"/>
    <sheet name="классн22" sheetId="7" r:id="rId7"/>
    <sheet name="обл22" sheetId="8" r:id="rId8"/>
    <sheet name="лагерь" sheetId="9" r:id="rId9"/>
    <sheet name="ОВЗ" sheetId="10" r:id="rId10"/>
    <sheet name="Лист1" sheetId="11" r:id="rId11"/>
  </sheets>
  <definedNames>
    <definedName name="_xlnm.Print_Titles" localSheetId="0">'Смета'!$111:$114</definedName>
    <definedName name="_xlnm.Print_Area" localSheetId="4">'1-4 кл-22'!$A$1:$G$24</definedName>
    <definedName name="_xlnm.Print_Area" localSheetId="5">'5-11 кл-22'!$A$1:$G$24</definedName>
    <definedName name="_xlnm.Print_Area" localSheetId="3">'855-22'!$A$1:$G$22</definedName>
    <definedName name="_xlnm.Print_Area" localSheetId="1">'дошк22'!$A$1:$G$55</definedName>
    <definedName name="_xlnm.Print_Area" localSheetId="6">'классн22'!$A$1:$G$34</definedName>
    <definedName name="_xlnm.Print_Area" localSheetId="8">'лагерь'!$A$1:$G$24</definedName>
    <definedName name="_xlnm.Print_Area" localSheetId="7">'обл22'!$A$1:$G$51</definedName>
    <definedName name="_xlnm.Print_Area" localSheetId="9">'ОВЗ'!$A$1:$G$23</definedName>
    <definedName name="_xlnm.Print_Area" localSheetId="2">'шк мес22'!$A$1:$G$107</definedName>
  </definedNames>
  <calcPr fullCalcOnLoad="1"/>
</workbook>
</file>

<file path=xl/sharedStrings.xml><?xml version="1.0" encoding="utf-8"?>
<sst xmlns="http://schemas.openxmlformats.org/spreadsheetml/2006/main" count="757" uniqueCount="249">
  <si>
    <t>А. А. Сердюкова</t>
  </si>
  <si>
    <t>ИТОГО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</si>
  <si>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</si>
  <si>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</si>
  <si>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</si>
  <si>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</si>
  <si>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</si>
  <si>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</si>
  <si>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</si>
  <si>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</si>
  <si>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</si>
  <si>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</si>
  <si>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</si>
  <si>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</si>
  <si>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</si>
  <si>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</si>
  <si>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</si>
  <si>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</si>
  <si>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</si>
  <si>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</si>
  <si>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оплата услуг газоснабжения</t>
  </si>
  <si>
    <t>электроэнергия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</si>
  <si>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</si>
  <si>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</si>
  <si>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</si>
  <si>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</si>
  <si>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</si>
  <si>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</si>
  <si>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</si>
  <si>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</si>
  <si>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</si>
  <si>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</si>
  <si>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</si>
  <si>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количество месяцев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</si>
  <si>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</si>
  <si>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</si>
  <si>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</si>
  <si>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</si>
  <si>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</si>
  <si>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</si>
  <si>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стоимость за единицу потребления</t>
  </si>
  <si>
    <t>количество</t>
  </si>
  <si>
    <t>Директор -главный бухгалтер</t>
  </si>
  <si>
    <t>Администрация Руднянского муниципального района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</si>
  <si>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</si>
  <si>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Уплата налогов и сборов органами государственной власти и казенными учреждениями</t>
  </si>
  <si>
    <t>абонентская плата</t>
  </si>
  <si>
    <t>минуты</t>
  </si>
  <si>
    <t>ст-ть 1 точки/минуты</t>
  </si>
  <si>
    <t>Сумма расходов (гр.3*гр.4) (рублей)</t>
  </si>
  <si>
    <t>дефлятор</t>
  </si>
  <si>
    <t>Сумма расходов (гр.3*гр.4*гр5) (рублей)</t>
  </si>
  <si>
    <t xml:space="preserve">стоимость за единицу </t>
  </si>
  <si>
    <t>Сумма расходов (гр.3*гр4) (рублей)</t>
  </si>
  <si>
    <t>Сумма расходов в квартал (рублей)</t>
  </si>
  <si>
    <t>Глава Руднянского муниципального района</t>
  </si>
  <si>
    <t>УТВЕРЖДАЮ</t>
  </si>
  <si>
    <t>педагогические работники</t>
  </si>
  <si>
    <t>прочий персонал</t>
  </si>
  <si>
    <t>за счет средств родительской платы, в т.ч.</t>
  </si>
  <si>
    <t>за счет средств районного бюджета</t>
  </si>
  <si>
    <t>прочие работники</t>
  </si>
  <si>
    <t>0100000000</t>
  </si>
  <si>
    <t>Образование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</si>
  <si>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</si>
  <si>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</si>
  <si>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</si>
  <si>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</si>
  <si>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</si>
  <si>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</si>
  <si>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</si>
  <si>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</si>
  <si>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</si>
  <si>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</si>
  <si>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</si>
  <si>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</si>
  <si>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</si>
  <si>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</si>
  <si>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</si>
  <si>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</si>
  <si>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</si>
  <si>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</si>
  <si>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</si>
  <si>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</si>
  <si>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</si>
  <si>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</si>
  <si>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</si>
  <si>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</si>
  <si>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</si>
  <si>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</si>
  <si>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</si>
  <si>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</si>
  <si>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прочих оборотных запасов(материалов)</t>
  </si>
  <si>
    <t>Налоги, пошлины и сборы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</si>
  <si>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</si>
  <si>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</si>
  <si>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</si>
  <si>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</si>
  <si>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</si>
  <si>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обращение с ТКО</t>
  </si>
  <si>
    <t>Непрограммные расходы органов местного самоуправления</t>
  </si>
  <si>
    <t>9900000000</t>
  </si>
  <si>
    <t>кол-во месяцев/кварталов</t>
  </si>
  <si>
    <t>Увеличение стоимости прочих оборотных запасов (материалов)</t>
  </si>
  <si>
    <t>Услуги гасоснабжения</t>
  </si>
  <si>
    <t xml:space="preserve"> Расчет расходов по подстатье 211 "Заработная плата"</t>
  </si>
  <si>
    <t xml:space="preserve"> Расчет расходов по подстатье 213 "Начисления на выплаты по оплате труда"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</si>
  <si>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</si>
  <si>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</si>
  <si>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 xml:space="preserve"> Расчет расходов по подстатье 226 "Прочие работы, услуги"</t>
  </si>
  <si>
    <t xml:space="preserve"> Расчет расходов по подстатье 227 "Страхование"</t>
  </si>
  <si>
    <t xml:space="preserve"> Расчет расходов по подстатье 291 "Налоги, пошлины и сборы"</t>
  </si>
  <si>
    <t xml:space="preserve"> Расчет расходов по подстатье 343 "Увеличение стоимости горюче-смазочных материалов"</t>
  </si>
  <si>
    <t>за счет средств федерального бюджета</t>
  </si>
  <si>
    <t>кол-во учащихся(чел)</t>
  </si>
  <si>
    <t>ст-ть 1 д/д(руб)</t>
  </si>
  <si>
    <t>кол-во дней</t>
  </si>
  <si>
    <t>за счет средств областного бюджета</t>
  </si>
  <si>
    <t>за счет софинансирования из средств районного бюджета</t>
  </si>
  <si>
    <t>ежемесячное денежное вознаграждение за классное руководство</t>
  </si>
  <si>
    <t xml:space="preserve"> Расчет расходов по подстатье 310 "Увеличение стоимости основных средств"</t>
  </si>
  <si>
    <t>Приобретение учебников</t>
  </si>
  <si>
    <t>Общее образование</t>
  </si>
  <si>
    <t>Подпрограмма "Содействие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</si>
  <si>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</si>
  <si>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</si>
  <si>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</si>
  <si>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Страхование</t>
  </si>
  <si>
    <t>Увеличение стоимости горюче-смазочных материалов</t>
  </si>
  <si>
    <t>Раходы на питание за счет средств родительской платы по учреждениям общего образования</t>
  </si>
  <si>
    <t>0110200155</t>
  </si>
  <si>
    <t>Софинансирование расходов на питание</t>
  </si>
  <si>
    <t>0110222010</t>
  </si>
  <si>
    <t>Ежемесячное денежное вознаграждение за класное руководство за счет средств федерального бюджета</t>
  </si>
  <si>
    <t>0110253030</t>
  </si>
  <si>
    <t>Субвенция из областного бюджета на осуществление образовательго процесса муниципальными общеобразовательными организациями</t>
  </si>
  <si>
    <t>0110270360</t>
  </si>
  <si>
    <t>Субвенция на образовательный процесс в области заработной платы педагогических работников</t>
  </si>
  <si>
    <t>Субвеция на образовательный процесс в части заработной платы прочему персоналу</t>
  </si>
  <si>
    <t>Субвенция на образовательный процесс в части учебный и компенсационных расходов</t>
  </si>
  <si>
    <t>0110270361</t>
  </si>
  <si>
    <t>0110270362</t>
  </si>
  <si>
    <t>0110270363</t>
  </si>
  <si>
    <t>Субвенция на питание детей из малоимущих семей</t>
  </si>
  <si>
    <t>0110270370</t>
  </si>
  <si>
    <t>0110280010</t>
  </si>
  <si>
    <t xml:space="preserve">Софинансирование расходных обязательств муниципальных районов и городских округов Волгоградской области, возникающих при реализации мероприятий по организации бесплатного горячего питания </t>
  </si>
  <si>
    <t>01102L3040</t>
  </si>
  <si>
    <t>Обеспечение деятельности учреждений общего образования</t>
  </si>
  <si>
    <t>9900000150</t>
  </si>
  <si>
    <t>Расходы на питание по учреждения общего образования за счет средств родительской платы</t>
  </si>
  <si>
    <t>9900000155</t>
  </si>
  <si>
    <t>9900070360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</si>
  <si>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педагогического персонала)</t>
  </si>
  <si>
    <t>9900070361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</si>
  <si>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прочего персонала)</t>
  </si>
  <si>
    <t>9900070362</t>
  </si>
  <si>
    <t>Субвенция из областного бюджета на осуществление образовательго процесса муниципальными общеобразовательными организациями (учебные расходы)</t>
  </si>
  <si>
    <t>9900070363</t>
  </si>
  <si>
    <t>Расходы на организацию питания детей из малоимущих семей, находящихся на учете у фтизиатра</t>
  </si>
  <si>
    <t>9900070370</t>
  </si>
  <si>
    <t xml:space="preserve">Муниципальная программа "Развитие образования в Руднянском муниципальном районе" </t>
  </si>
  <si>
    <t>за счет средств родительской платы</t>
  </si>
  <si>
    <t xml:space="preserve"> Расчет расходов по подстатье 346 "Увеличение стоимости прочих оборотных запасов(материалов)"</t>
  </si>
  <si>
    <t>Содействие развитию дошкольного образования</t>
  </si>
  <si>
    <t>Расходы муниципального образования на дошкольные группы</t>
  </si>
  <si>
    <t>Родительская плата по дошкольным группам</t>
  </si>
  <si>
    <t>субвенция педагоги</t>
  </si>
  <si>
    <t>субвенция прочий персонал</t>
  </si>
  <si>
    <t>Субвенция из областного бюджета на осуществление образовательго процесса дошкольными группами в муниципальных общеобразовательных организациях</t>
  </si>
  <si>
    <t>Субвенция на образовательный процесс в области заработной платы прочего персонала</t>
  </si>
  <si>
    <t>Итого</t>
  </si>
  <si>
    <t>Приобретение хозяйственных товаров и моющих средств</t>
  </si>
  <si>
    <r>
      <t xml:space="preserve">Приобретение детских игрушек </t>
    </r>
    <r>
      <rPr>
        <i/>
        <sz val="10"/>
        <rFont val="Times New Roman"/>
        <family val="1"/>
      </rPr>
      <t>(за счет средств областного бюджета)</t>
    </r>
  </si>
  <si>
    <t>Ст.экономист МКУ МЦБ</t>
  </si>
  <si>
    <t>Вывоз ТКО</t>
  </si>
  <si>
    <t>Расчет расходов по подстатье 225 "Работы, услуги по содержанию имущества"</t>
  </si>
  <si>
    <t>Дератизация</t>
  </si>
  <si>
    <t>Техническое обслуживание тахографа</t>
  </si>
  <si>
    <t>Заправка картриджа</t>
  </si>
  <si>
    <t>Продление домена официального сайта, оплата сайта, изготовление ЭЦП</t>
  </si>
  <si>
    <t>Охрана здания</t>
  </si>
  <si>
    <t>Услуги ГЛОНАС-мониторинга</t>
  </si>
  <si>
    <t>Страхование автотранспорта</t>
  </si>
  <si>
    <t>Налог на землю</t>
  </si>
  <si>
    <t>Налог на имущество</t>
  </si>
  <si>
    <t>Транспортный налог</t>
  </si>
  <si>
    <t>Приобретения канцелярских товаров</t>
  </si>
  <si>
    <t>9900022010</t>
  </si>
  <si>
    <t>ст.экономист МКУ МЦБ</t>
  </si>
  <si>
    <t>Всего</t>
  </si>
  <si>
    <t>Холодное водоснабжение</t>
  </si>
  <si>
    <t>Вывоз ЖБО</t>
  </si>
  <si>
    <t>Медосмотр водителей</t>
  </si>
  <si>
    <t>Инспекционный контроль перевозок</t>
  </si>
  <si>
    <t>холодное водоснабжение</t>
  </si>
  <si>
    <t>вывоз ЖБО</t>
  </si>
  <si>
    <t>А.Т.Парамонова</t>
  </si>
  <si>
    <t>Всего по смете на 2022 год</t>
  </si>
  <si>
    <t xml:space="preserve"> Расчет расходов по подстатье 226 "Прочие работы, услуги "</t>
  </si>
  <si>
    <t>Организация услуг питания</t>
  </si>
  <si>
    <t>за счет средств местного бюджета (ст-ть = 23,9)</t>
  </si>
  <si>
    <t>на 2022 год (на текущий финансовый год)</t>
  </si>
  <si>
    <t>на 2023 год (на первый год планового периода)</t>
  </si>
  <si>
    <t>на 2024 год (на второй планового периода)</t>
  </si>
  <si>
    <t>БЮДЖЕТНАЯ СМЕТА НА 2022 ФИНАНСОВЫЙ ГОД</t>
  </si>
  <si>
    <t>(НА 2022 ФИНАНСОВЫЙ ГОД И ПЛАНОВЫЙ ПЕРИОД 2023 И 2024 ГОДОВ)</t>
  </si>
  <si>
    <t>от   "  30 " декабря  2021  г.</t>
  </si>
  <si>
    <t>В.А.Полетаев</t>
  </si>
  <si>
    <t>Технический осмотр транспортного средства</t>
  </si>
  <si>
    <t>99000L3040</t>
  </si>
  <si>
    <t>9900053030</t>
  </si>
  <si>
    <t>Оздоровление детей за счет средств областного бюджета</t>
  </si>
  <si>
    <t>0110570390</t>
  </si>
  <si>
    <t>Оздоровление детей за счет средств районного бюджета</t>
  </si>
  <si>
    <t>9900020390</t>
  </si>
  <si>
    <t>9900070390</t>
  </si>
  <si>
    <t>Молодежная политика</t>
  </si>
  <si>
    <t>Организация оздоровление летнего отдыха детей и подростков</t>
  </si>
  <si>
    <t>0110500000</t>
  </si>
  <si>
    <t>0110520390</t>
  </si>
  <si>
    <t>ежемесячное денежное вознаграждение за классное руководство (10*5000*12 мес)</t>
  </si>
  <si>
    <t>Интернет</t>
  </si>
  <si>
    <t>Т/о объектов систем газораспределения</t>
  </si>
  <si>
    <t>Т/о сигнализаторов</t>
  </si>
  <si>
    <t>Субсидия на благоустройство площадок для проведения праздничных линеек в общеобразовательных учреждениях</t>
  </si>
  <si>
    <t>9900071890</t>
  </si>
  <si>
    <t>МКОУ Подкуйковская ООШ</t>
  </si>
  <si>
    <t>А.И.Иванова</t>
  </si>
  <si>
    <t>_____________А.И.Иванова</t>
  </si>
  <si>
    <t>к бюджетной смете расходов на 2022 год по МКОУ Подкуйковская ООШ</t>
  </si>
  <si>
    <t>А. А.Сердюкова</t>
  </si>
  <si>
    <t>И.о.директора МКОУ Подкуйковская ООШ</t>
  </si>
  <si>
    <t>И.о. директора МКОУ Подкуйковская ООШ</t>
  </si>
  <si>
    <t>Исполняющий обязанности директора МКОУ "Подкуйковская ООШ"</t>
  </si>
  <si>
    <t>к бюджетной смете расходов на 2022 год по МКОУПодкуйковская ООШ</t>
  </si>
  <si>
    <t>Санитарно-гигиеническое мероприятие</t>
  </si>
  <si>
    <t xml:space="preserve"> Расчет расходов по подстатье 263 "Пособия по социальной помощи населению в натуральной форме"</t>
  </si>
  <si>
    <t>Денежная компесация питания родителям  обучающихся  с ОВЗ,находящимся  на индивидуальном обучении</t>
  </si>
  <si>
    <t>за счет средств местного бюджета, в т.ч.</t>
  </si>
  <si>
    <t>Приобретение ГСМ (56*1430,41 л)</t>
  </si>
  <si>
    <t>Расходы на питание детей с ОВЗ за счет средств бюджета района</t>
  </si>
  <si>
    <t>0110200156</t>
  </si>
  <si>
    <t>Социальное обеспечение</t>
  </si>
  <si>
    <t>Пособия по социальной помощи населению в натуральной форме</t>
  </si>
  <si>
    <t>Организация платного питания</t>
  </si>
  <si>
    <t>Огранизация горячего питания, для учащихся 1-4 классов, в том числе</t>
  </si>
  <si>
    <t>Организация горяего питания, (питание детей из малоимущих семей, многодетных семей, детей, находящихся на учете у фтизиатра)</t>
  </si>
  <si>
    <t>Организация бесплатного питания в каникулярный период, в том числе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</si>
</sst>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3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07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4" applyFont="1">
      <alignment/>
      <protection/>
    </xf>
    <xf numFmtId="0" fontId="3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4" fontId="3" fillId="0" borderId="0" xfId="55" applyNumberFormat="1" applyFont="1">
      <alignment/>
      <protection/>
    </xf>
    <xf numFmtId="0" fontId="6" fillId="0" borderId="0" xfId="55" applyFont="1">
      <alignment/>
      <protection/>
    </xf>
    <xf numFmtId="0" fontId="8" fillId="0" borderId="0" xfId="53" applyNumberFormat="1" applyFont="1" applyFill="1" applyBorder="1" applyAlignment="1" applyProtection="1">
      <alignment vertical="top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wrapText="1"/>
      <protection/>
    </xf>
    <xf numFmtId="4" fontId="8" fillId="0" borderId="0" xfId="53" applyNumberFormat="1" applyFont="1" applyFill="1" applyBorder="1" applyAlignment="1" applyProtection="1">
      <alignment vertical="top"/>
      <protection/>
    </xf>
    <xf numFmtId="4" fontId="9" fillId="0" borderId="0" xfId="53" applyNumberFormat="1" applyFont="1" applyFill="1" applyBorder="1" applyAlignment="1" applyProtection="1">
      <alignment vertical="top"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10" fillId="0" borderId="0" xfId="55" applyFont="1" applyFill="1" applyAlignment="1">
      <alignment horizontal="center"/>
      <protection/>
    </xf>
    <xf numFmtId="0" fontId="10" fillId="0" borderId="0" xfId="55" applyFont="1" applyFill="1" applyAlignment="1">
      <alignment/>
      <protection/>
    </xf>
    <xf numFmtId="0" fontId="12" fillId="0" borderId="10" xfId="55" applyFont="1" applyFill="1" applyBorder="1" applyAlignment="1">
      <alignment wrapText="1"/>
      <protection/>
    </xf>
    <xf numFmtId="0" fontId="12" fillId="0" borderId="10" xfId="55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wrapText="1"/>
      <protection/>
    </xf>
    <xf numFmtId="0" fontId="10" fillId="0" borderId="10" xfId="55" applyFont="1" applyFill="1" applyBorder="1" applyAlignment="1">
      <alignment horizontal="center" wrapText="1"/>
      <protection/>
    </xf>
    <xf numFmtId="4" fontId="11" fillId="0" borderId="10" xfId="55" applyNumberFormat="1" applyFont="1" applyFill="1" applyBorder="1" applyAlignment="1">
      <alignment horizontal="center" wrapText="1"/>
      <protection/>
    </xf>
    <xf numFmtId="0" fontId="13" fillId="0" borderId="11" xfId="55" applyFont="1" applyFill="1" applyBorder="1" applyAlignment="1">
      <alignment horizontal="left" wrapText="1"/>
      <protection/>
    </xf>
    <xf numFmtId="4" fontId="13" fillId="0" borderId="10" xfId="55" applyNumberFormat="1" applyFont="1" applyFill="1" applyBorder="1" applyAlignment="1">
      <alignment horizontal="center" wrapText="1"/>
      <protection/>
    </xf>
    <xf numFmtId="0" fontId="11" fillId="0" borderId="0" xfId="55" applyFont="1" applyFill="1" applyAlignment="1">
      <alignment wrapText="1"/>
      <protection/>
    </xf>
    <xf numFmtId="0" fontId="10" fillId="0" borderId="0" xfId="55" applyFont="1" applyFill="1" applyAlignment="1">
      <alignment wrapText="1"/>
      <protection/>
    </xf>
    <xf numFmtId="0" fontId="10" fillId="0" borderId="11" xfId="55" applyFont="1" applyFill="1" applyBorder="1" applyAlignment="1">
      <alignment horizontal="left" wrapText="1"/>
      <protection/>
    </xf>
    <xf numFmtId="4" fontId="10" fillId="0" borderId="10" xfId="55" applyNumberFormat="1" applyFont="1" applyFill="1" applyBorder="1" applyAlignment="1">
      <alignment horizontal="center" wrapText="1"/>
      <protection/>
    </xf>
    <xf numFmtId="0" fontId="10" fillId="0" borderId="0" xfId="55" applyFont="1" applyFill="1" applyBorder="1" applyAlignment="1">
      <alignment wrapText="1"/>
      <protection/>
    </xf>
    <xf numFmtId="0" fontId="10" fillId="0" borderId="0" xfId="55" applyFont="1" applyFill="1" applyBorder="1" applyAlignment="1">
      <alignment horizontal="left" wrapText="1"/>
      <protection/>
    </xf>
    <xf numFmtId="0" fontId="10" fillId="0" borderId="0" xfId="55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wrapText="1"/>
      <protection/>
    </xf>
    <xf numFmtId="4" fontId="15" fillId="0" borderId="10" xfId="55" applyNumberFormat="1" applyFont="1" applyFill="1" applyBorder="1" applyAlignment="1">
      <alignment horizontal="center" wrapText="1"/>
      <protection/>
    </xf>
    <xf numFmtId="0" fontId="11" fillId="0" borderId="11" xfId="55" applyFont="1" applyFill="1" applyBorder="1" applyAlignment="1">
      <alignment horizontal="left" wrapText="1"/>
      <protection/>
    </xf>
    <xf numFmtId="4" fontId="10" fillId="0" borderId="0" xfId="55" applyNumberFormat="1" applyFont="1" applyFill="1" applyAlignment="1">
      <alignment horizontal="center"/>
      <protection/>
    </xf>
    <xf numFmtId="4" fontId="15" fillId="0" borderId="0" xfId="55" applyNumberFormat="1" applyFont="1" applyFill="1" applyBorder="1" applyAlignment="1">
      <alignment horizontal="center" wrapText="1"/>
      <protection/>
    </xf>
    <xf numFmtId="0" fontId="16" fillId="0" borderId="0" xfId="55" applyFont="1" applyFill="1">
      <alignment/>
      <protection/>
    </xf>
    <xf numFmtId="0" fontId="10" fillId="0" borderId="10" xfId="55" applyFont="1" applyFill="1" applyBorder="1" applyAlignment="1">
      <alignment horizontal="left" wrapText="1"/>
      <protection/>
    </xf>
    <xf numFmtId="4" fontId="10" fillId="0" borderId="0" xfId="55" applyNumberFormat="1" applyFont="1" applyFill="1" applyBorder="1" applyAlignment="1">
      <alignment horizontal="center" wrapText="1"/>
      <protection/>
    </xf>
    <xf numFmtId="0" fontId="11" fillId="0" borderId="10" xfId="55" applyFont="1" applyFill="1" applyBorder="1" applyAlignment="1">
      <alignment horizontal="center" wrapText="1"/>
      <protection/>
    </xf>
    <xf numFmtId="4" fontId="6" fillId="0" borderId="0" xfId="55" applyNumberFormat="1" applyFont="1">
      <alignment/>
      <protection/>
    </xf>
    <xf numFmtId="0" fontId="13" fillId="0" borderId="10" xfId="55" applyFont="1" applyFill="1" applyBorder="1" applyAlignment="1">
      <alignment wrapText="1"/>
      <protection/>
    </xf>
    <xf numFmtId="0" fontId="13" fillId="0" borderId="0" xfId="55" applyFont="1">
      <alignment/>
      <protection/>
    </xf>
    <xf numFmtId="0" fontId="13" fillId="0" borderId="0" xfId="55" applyFont="1" applyFill="1">
      <alignment/>
      <protection/>
    </xf>
    <xf numFmtId="0" fontId="7" fillId="0" borderId="0" xfId="55" applyFont="1">
      <alignment/>
      <protection/>
    </xf>
    <xf numFmtId="0" fontId="11" fillId="0" borderId="0" xfId="55" applyFont="1" applyFill="1" applyBorder="1" applyAlignment="1">
      <alignment horizontal="left" wrapText="1"/>
      <protection/>
    </xf>
    <xf numFmtId="4" fontId="11" fillId="0" borderId="0" xfId="55" applyNumberFormat="1" applyFont="1" applyFill="1" applyBorder="1" applyAlignment="1">
      <alignment horizontal="center" wrapText="1"/>
      <protection/>
    </xf>
    <xf numFmtId="0" fontId="11" fillId="0" borderId="10" xfId="55" applyFont="1" applyFill="1" applyBorder="1" applyAlignment="1">
      <alignment wrapText="1"/>
      <protection/>
    </xf>
    <xf numFmtId="0" fontId="10" fillId="0" borderId="10" xfId="55" applyFont="1" applyFill="1" applyBorder="1">
      <alignment/>
      <protection/>
    </xf>
    <xf numFmtId="0" fontId="11" fillId="0" borderId="11" xfId="55" applyFont="1" applyFill="1" applyBorder="1" applyAlignment="1">
      <alignment horizontal="left"/>
      <protection/>
    </xf>
    <xf numFmtId="0" fontId="10" fillId="0" borderId="10" xfId="0" applyFont="1" applyFill="1" applyBorder="1" applyAlignment="1">
      <alignment horizontal="center" wrapText="1"/>
    </xf>
    <xf numFmtId="0" fontId="10" fillId="0" borderId="11" xfId="55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Fill="1" applyBorder="1" applyAlignment="1">
      <alignment horizontal="center"/>
      <protection/>
    </xf>
    <xf numFmtId="4" fontId="13" fillId="0" borderId="10" xfId="55" applyNumberFormat="1" applyFont="1" applyFill="1" applyBorder="1" applyAlignment="1">
      <alignment horizontal="center"/>
      <protection/>
    </xf>
    <xf numFmtId="4" fontId="10" fillId="0" borderId="0" xfId="55" applyNumberFormat="1" applyFont="1" applyFill="1">
      <alignment/>
      <protection/>
    </xf>
    <xf numFmtId="4" fontId="10" fillId="0" borderId="10" xfId="55" applyNumberFormat="1" applyFont="1" applyFill="1" applyBorder="1" applyAlignment="1">
      <alignment horizontal="center"/>
      <protection/>
    </xf>
    <xf numFmtId="0" fontId="11" fillId="0" borderId="10" xfId="55" applyFont="1" applyFill="1" applyBorder="1" applyAlignment="1">
      <alignment horizontal="center"/>
      <protection/>
    </xf>
    <xf numFmtId="0" fontId="10" fillId="0" borderId="10" xfId="55" applyNumberFormat="1" applyFont="1" applyFill="1" applyBorder="1" applyAlignment="1">
      <alignment wrapText="1"/>
      <protection/>
    </xf>
    <xf numFmtId="0" fontId="10" fillId="0" borderId="10" xfId="55" applyNumberFormat="1" applyFont="1" applyFill="1" applyBorder="1" applyAlignment="1">
      <alignment horizontal="center" wrapText="1"/>
      <protection/>
    </xf>
    <xf numFmtId="2" fontId="10" fillId="0" borderId="10" xfId="55" applyNumberFormat="1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55" applyFont="1" applyFill="1" applyBorder="1" applyAlignment="1">
      <alignment horizontal="left" wrapText="1"/>
      <protection/>
    </xf>
    <xf numFmtId="4" fontId="11" fillId="0" borderId="10" xfId="55" applyNumberFormat="1" applyFont="1" applyFill="1" applyBorder="1" applyAlignment="1">
      <alignment horizontal="center"/>
      <protection/>
    </xf>
    <xf numFmtId="0" fontId="11" fillId="0" borderId="0" xfId="55" applyFont="1" applyFill="1" applyBorder="1" applyAlignment="1">
      <alignment horizontal="center" wrapText="1"/>
      <protection/>
    </xf>
    <xf numFmtId="0" fontId="10" fillId="0" borderId="0" xfId="55" applyFont="1" applyFill="1" applyBorder="1" applyAlignment="1">
      <alignment horizontal="center"/>
      <protection/>
    </xf>
    <xf numFmtId="4" fontId="11" fillId="0" borderId="0" xfId="55" applyNumberFormat="1" applyFont="1" applyFill="1" applyBorder="1" applyAlignment="1">
      <alignment horizontal="center"/>
      <protection/>
    </xf>
    <xf numFmtId="0" fontId="10" fillId="0" borderId="11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center"/>
      <protection/>
    </xf>
    <xf numFmtId="0" fontId="10" fillId="0" borderId="11" xfId="55" applyFont="1" applyFill="1" applyBorder="1" applyAlignment="1">
      <alignment horizontal="right" wrapText="1"/>
      <protection/>
    </xf>
    <xf numFmtId="0" fontId="15" fillId="0" borderId="11" xfId="55" applyFont="1" applyFill="1" applyBorder="1" applyAlignment="1">
      <alignment horizontal="left" wrapText="1"/>
      <protection/>
    </xf>
    <xf numFmtId="2" fontId="13" fillId="0" borderId="10" xfId="55" applyNumberFormat="1" applyFont="1" applyFill="1" applyBorder="1" applyAlignment="1">
      <alignment horizontal="center"/>
      <protection/>
    </xf>
    <xf numFmtId="0" fontId="13" fillId="0" borderId="11" xfId="55" applyFont="1" applyFill="1" applyBorder="1" applyAlignment="1">
      <alignment horizontal="right" wrapText="1"/>
      <protection/>
    </xf>
    <xf numFmtId="4" fontId="10" fillId="0" borderId="10" xfId="0" applyNumberFormat="1" applyFont="1" applyFill="1" applyBorder="1" applyAlignment="1">
      <alignment horizontal="center" wrapText="1"/>
    </xf>
    <xf numFmtId="1" fontId="10" fillId="0" borderId="10" xfId="55" applyNumberFormat="1" applyFont="1" applyFill="1" applyBorder="1" applyAlignment="1">
      <alignment horizontal="center"/>
      <protection/>
    </xf>
    <xf numFmtId="0" fontId="16" fillId="0" borderId="0" xfId="55" applyFont="1" applyFill="1" applyBorder="1">
      <alignment/>
      <protection/>
    </xf>
    <xf numFmtId="0" fontId="13" fillId="0" borderId="0" xfId="55" applyFont="1" applyFill="1" applyAlignment="1">
      <alignment/>
      <protection/>
    </xf>
    <xf numFmtId="186" fontId="18" fillId="32" borderId="10" xfId="54" applyNumberFormat="1" applyFont="1" applyFill="1" applyBorder="1" applyAlignment="1">
      <alignment horizontal="center" wrapText="1"/>
      <protection/>
    </xf>
    <xf numFmtId="3" fontId="18" fillId="32" borderId="10" xfId="53" applyNumberFormat="1" applyFont="1" applyFill="1" applyBorder="1" applyAlignment="1" applyProtection="1">
      <alignment horizontal="center"/>
      <protection/>
    </xf>
    <xf numFmtId="3" fontId="19" fillId="32" borderId="10" xfId="53" applyNumberFormat="1" applyFont="1" applyFill="1" applyBorder="1" applyAlignment="1" applyProtection="1">
      <alignment horizontal="center"/>
      <protection/>
    </xf>
    <xf numFmtId="186" fontId="12" fillId="0" borderId="10" xfId="54" applyNumberFormat="1" applyFont="1" applyFill="1" applyBorder="1" applyAlignment="1">
      <alignment horizontal="center" wrapText="1"/>
      <protection/>
    </xf>
    <xf numFmtId="0" fontId="12" fillId="0" borderId="10" xfId="54" applyFont="1" applyFill="1" applyBorder="1" applyAlignment="1">
      <alignment horizontal="center" wrapText="1"/>
      <protection/>
    </xf>
    <xf numFmtId="0" fontId="12" fillId="0" borderId="10" xfId="54" applyFont="1" applyFill="1" applyBorder="1">
      <alignment/>
      <protection/>
    </xf>
    <xf numFmtId="3" fontId="12" fillId="0" borderId="10" xfId="53" applyNumberFormat="1" applyFont="1" applyFill="1" applyBorder="1" applyAlignment="1" applyProtection="1">
      <alignment horizontal="center"/>
      <protection/>
    </xf>
    <xf numFmtId="3" fontId="12" fillId="33" borderId="1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49" fontId="12" fillId="0" borderId="10" xfId="54" applyNumberFormat="1" applyFont="1" applyFill="1" applyBorder="1" applyAlignment="1">
      <alignment horizontal="center" wrapText="1"/>
      <protection/>
    </xf>
    <xf numFmtId="186" fontId="18" fillId="0" borderId="10" xfId="54" applyNumberFormat="1" applyFont="1" applyFill="1" applyBorder="1" applyAlignment="1">
      <alignment horizontal="center" wrapText="1"/>
      <protection/>
    </xf>
    <xf numFmtId="0" fontId="18" fillId="0" borderId="10" xfId="54" applyFont="1" applyFill="1" applyBorder="1" applyAlignment="1">
      <alignment horizontal="center" wrapText="1"/>
      <protection/>
    </xf>
    <xf numFmtId="0" fontId="18" fillId="0" borderId="10" xfId="54" applyFont="1" applyFill="1" applyBorder="1">
      <alignment/>
      <protection/>
    </xf>
    <xf numFmtId="3" fontId="18" fillId="0" borderId="1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vertical="top"/>
      <protection/>
    </xf>
    <xf numFmtId="186" fontId="19" fillId="0" borderId="10" xfId="54" applyNumberFormat="1" applyFont="1" applyFill="1" applyBorder="1" applyAlignment="1">
      <alignment horizontal="center" wrapText="1"/>
      <protection/>
    </xf>
    <xf numFmtId="0" fontId="19" fillId="0" borderId="10" xfId="54" applyFont="1" applyFill="1" applyBorder="1" applyAlignment="1">
      <alignment horizontal="center" wrapText="1"/>
      <protection/>
    </xf>
    <xf numFmtId="0" fontId="19" fillId="0" borderId="10" xfId="54" applyFont="1" applyFill="1" applyBorder="1">
      <alignment/>
      <protection/>
    </xf>
    <xf numFmtId="3" fontId="19" fillId="0" borderId="10" xfId="53" applyNumberFormat="1" applyFont="1" applyFill="1" applyBorder="1" applyAlignment="1" applyProtection="1">
      <alignment horizontal="center"/>
      <protection/>
    </xf>
    <xf numFmtId="3" fontId="19" fillId="33" borderId="10" xfId="53" applyNumberFormat="1" applyFont="1" applyFill="1" applyBorder="1" applyAlignment="1" applyProtection="1">
      <alignment horizontal="center"/>
      <protection/>
    </xf>
    <xf numFmtId="3" fontId="17" fillId="33" borderId="10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vertical="top"/>
      <protection/>
    </xf>
    <xf numFmtId="186" fontId="17" fillId="0" borderId="10" xfId="54" applyNumberFormat="1" applyFont="1" applyFill="1" applyBorder="1" applyAlignment="1">
      <alignment horizontal="center" wrapText="1"/>
      <protection/>
    </xf>
    <xf numFmtId="0" fontId="17" fillId="0" borderId="10" xfId="54" applyFont="1" applyFill="1" applyBorder="1" applyAlignment="1">
      <alignment horizontal="center" wrapText="1"/>
      <protection/>
    </xf>
    <xf numFmtId="0" fontId="17" fillId="0" borderId="10" xfId="54" applyFont="1" applyFill="1" applyBorder="1">
      <alignment/>
      <protection/>
    </xf>
    <xf numFmtId="3" fontId="17" fillId="0" borderId="10" xfId="53" applyNumberFormat="1" applyFont="1" applyFill="1" applyBorder="1" applyAlignment="1" applyProtection="1">
      <alignment horizontal="center"/>
      <protection/>
    </xf>
    <xf numFmtId="0" fontId="17" fillId="0" borderId="0" xfId="53" applyNumberFormat="1" applyFont="1" applyFill="1" applyBorder="1" applyAlignment="1" applyProtection="1">
      <alignment vertical="top"/>
      <protection/>
    </xf>
    <xf numFmtId="49" fontId="18" fillId="32" borderId="10" xfId="54" applyNumberFormat="1" applyFont="1" applyFill="1" applyBorder="1" applyAlignment="1">
      <alignment horizontal="center" wrapText="1"/>
      <protection/>
    </xf>
    <xf numFmtId="0" fontId="18" fillId="32" borderId="10" xfId="54" applyFont="1" applyFill="1" applyBorder="1" applyAlignment="1">
      <alignment horizontal="center" wrapText="1"/>
      <protection/>
    </xf>
    <xf numFmtId="49" fontId="18" fillId="0" borderId="10" xfId="54" applyNumberFormat="1" applyFont="1" applyFill="1" applyBorder="1" applyAlignment="1">
      <alignment horizontal="center" wrapText="1"/>
      <protection/>
    </xf>
    <xf numFmtId="49" fontId="19" fillId="0" borderId="10" xfId="54" applyNumberFormat="1" applyFont="1" applyFill="1" applyBorder="1" applyAlignment="1">
      <alignment horizontal="center" wrapText="1"/>
      <protection/>
    </xf>
    <xf numFmtId="49" fontId="17" fillId="0" borderId="10" xfId="54" applyNumberFormat="1" applyFont="1" applyFill="1" applyBorder="1" applyAlignment="1">
      <alignment horizontal="center" wrapText="1"/>
      <protection/>
    </xf>
    <xf numFmtId="0" fontId="19" fillId="0" borderId="10" xfId="54" applyFont="1" applyFill="1" applyBorder="1" applyAlignment="1">
      <alignment wrapText="1"/>
      <protection/>
    </xf>
    <xf numFmtId="0" fontId="17" fillId="0" borderId="10" xfId="54" applyFont="1" applyFill="1" applyBorder="1" applyAlignment="1">
      <alignment wrapText="1"/>
      <protection/>
    </xf>
    <xf numFmtId="0" fontId="12" fillId="0" borderId="10" xfId="54" applyFont="1" applyFill="1" applyBorder="1" applyAlignment="1">
      <alignment wrapText="1"/>
      <protection/>
    </xf>
    <xf numFmtId="0" fontId="19" fillId="0" borderId="10" xfId="53" applyNumberFormat="1" applyFont="1" applyFill="1" applyBorder="1" applyAlignment="1" applyProtection="1">
      <alignment horizontal="center"/>
      <protection/>
    </xf>
    <xf numFmtId="0" fontId="12" fillId="0" borderId="10" xfId="53" applyNumberFormat="1" applyFont="1" applyFill="1" applyBorder="1" applyAlignment="1" applyProtection="1">
      <alignment horizontal="center"/>
      <protection/>
    </xf>
    <xf numFmtId="0" fontId="18" fillId="0" borderId="10" xfId="53" applyNumberFormat="1" applyFont="1" applyFill="1" applyBorder="1" applyAlignment="1" applyProtection="1">
      <alignment horizontal="center"/>
      <protection/>
    </xf>
    <xf numFmtId="0" fontId="17" fillId="0" borderId="10" xfId="53" applyNumberFormat="1" applyFont="1" applyFill="1" applyBorder="1" applyAlignment="1" applyProtection="1">
      <alignment horizontal="center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10" xfId="53" applyNumberFormat="1" applyFont="1" applyFill="1" applyBorder="1" applyAlignment="1" applyProtection="1">
      <alignment horizontal="center" vertical="top"/>
      <protection/>
    </xf>
    <xf numFmtId="186" fontId="18" fillId="0" borderId="10" xfId="53" applyNumberFormat="1" applyFont="1" applyFill="1" applyBorder="1" applyAlignment="1" applyProtection="1">
      <alignment horizontal="center"/>
      <protection/>
    </xf>
    <xf numFmtId="0" fontId="12" fillId="0" borderId="10" xfId="53" applyNumberFormat="1" applyFont="1" applyFill="1" applyBorder="1" applyAlignment="1" applyProtection="1">
      <alignment horizontal="center" vertical="center"/>
      <protection/>
    </xf>
    <xf numFmtId="0" fontId="12" fillId="0" borderId="10" xfId="53" applyNumberFormat="1" applyFont="1" applyFill="1" applyBorder="1" applyAlignment="1" applyProtection="1">
      <alignment/>
      <protection/>
    </xf>
    <xf numFmtId="3" fontId="12" fillId="0" borderId="10" xfId="53" applyNumberFormat="1" applyFont="1" applyFill="1" applyBorder="1" applyAlignment="1" applyProtection="1">
      <alignment/>
      <protection/>
    </xf>
    <xf numFmtId="3" fontId="18" fillId="0" borderId="10" xfId="53" applyNumberFormat="1" applyFont="1" applyFill="1" applyBorder="1" applyAlignment="1" applyProtection="1">
      <alignment/>
      <protection/>
    </xf>
    <xf numFmtId="189" fontId="18" fillId="0" borderId="10" xfId="53" applyNumberFormat="1" applyFont="1" applyFill="1" applyBorder="1" applyAlignment="1" applyProtection="1">
      <alignment horizontal="center"/>
      <protection/>
    </xf>
    <xf numFmtId="186" fontId="12" fillId="0" borderId="10" xfId="53" applyNumberFormat="1" applyFont="1" applyFill="1" applyBorder="1" applyAlignment="1" applyProtection="1">
      <alignment horizontal="center"/>
      <protection/>
    </xf>
    <xf numFmtId="189" fontId="12" fillId="0" borderId="10" xfId="53" applyNumberFormat="1" applyFont="1" applyFill="1" applyBorder="1" applyAlignment="1" applyProtection="1">
      <alignment horizontal="center"/>
      <protection/>
    </xf>
    <xf numFmtId="186" fontId="18" fillId="0" borderId="10" xfId="54" applyNumberFormat="1" applyFont="1" applyBorder="1" applyAlignment="1">
      <alignment horizontal="center" wrapText="1"/>
      <protection/>
    </xf>
    <xf numFmtId="189" fontId="18" fillId="0" borderId="10" xfId="54" applyNumberFormat="1" applyFont="1" applyBorder="1" applyAlignment="1">
      <alignment horizontal="center" wrapText="1"/>
      <protection/>
    </xf>
    <xf numFmtId="186" fontId="12" fillId="0" borderId="10" xfId="54" applyNumberFormat="1" applyFont="1" applyBorder="1" applyAlignment="1">
      <alignment horizontal="center" wrapText="1"/>
      <protection/>
    </xf>
    <xf numFmtId="189" fontId="12" fillId="0" borderId="10" xfId="54" applyNumberFormat="1" applyFont="1" applyBorder="1" applyAlignment="1">
      <alignment horizontal="center" wrapText="1"/>
      <protection/>
    </xf>
    <xf numFmtId="186" fontId="19" fillId="0" borderId="10" xfId="53" applyNumberFormat="1" applyFont="1" applyFill="1" applyBorder="1" applyAlignment="1" applyProtection="1">
      <alignment horizontal="center"/>
      <protection/>
    </xf>
    <xf numFmtId="0" fontId="19" fillId="0" borderId="10" xfId="53" applyNumberFormat="1" applyFont="1" applyFill="1" applyBorder="1" applyAlignment="1" applyProtection="1">
      <alignment/>
      <protection/>
    </xf>
    <xf numFmtId="3" fontId="19" fillId="0" borderId="10" xfId="53" applyNumberFormat="1" applyFont="1" applyFill="1" applyBorder="1" applyAlignment="1" applyProtection="1">
      <alignment/>
      <protection/>
    </xf>
    <xf numFmtId="0" fontId="12" fillId="0" borderId="12" xfId="53" applyNumberFormat="1" applyFont="1" applyFill="1" applyBorder="1" applyAlignment="1" applyProtection="1">
      <alignment vertical="top"/>
      <protection/>
    </xf>
    <xf numFmtId="0" fontId="18" fillId="0" borderId="12" xfId="53" applyNumberFormat="1" applyFont="1" applyFill="1" applyBorder="1" applyAlignment="1" applyProtection="1">
      <alignment horizontal="center" vertical="top"/>
      <protection/>
    </xf>
    <xf numFmtId="3" fontId="18" fillId="0" borderId="10" xfId="53" applyNumberFormat="1" applyFont="1" applyFill="1" applyBorder="1" applyAlignment="1" applyProtection="1">
      <alignment vertical="top"/>
      <protection/>
    </xf>
    <xf numFmtId="3" fontId="12" fillId="0" borderId="0" xfId="53" applyNumberFormat="1" applyFont="1" applyFill="1" applyBorder="1" applyAlignment="1" applyProtection="1">
      <alignment vertical="top"/>
      <protection/>
    </xf>
    <xf numFmtId="186" fontId="19" fillId="0" borderId="10" xfId="54" applyNumberFormat="1" applyFont="1" applyBorder="1" applyAlignment="1">
      <alignment horizontal="center" wrapText="1"/>
      <protection/>
    </xf>
    <xf numFmtId="0" fontId="18" fillId="0" borderId="10" xfId="54" applyFont="1" applyBorder="1" applyAlignment="1">
      <alignment horizontal="center" wrapText="1"/>
      <protection/>
    </xf>
    <xf numFmtId="3" fontId="12" fillId="0" borderId="10" xfId="53" applyNumberFormat="1" applyFont="1" applyFill="1" applyBorder="1" applyAlignment="1" applyProtection="1">
      <alignment horizontal="center" vertical="top"/>
      <protection/>
    </xf>
    <xf numFmtId="3" fontId="12" fillId="0" borderId="10" xfId="53" applyNumberFormat="1" applyFont="1" applyFill="1" applyBorder="1" applyAlignment="1" applyProtection="1">
      <alignment vertical="top"/>
      <protection/>
    </xf>
    <xf numFmtId="186" fontId="19" fillId="32" borderId="10" xfId="54" applyNumberFormat="1" applyFont="1" applyFill="1" applyBorder="1" applyAlignment="1">
      <alignment horizontal="center" wrapText="1"/>
      <protection/>
    </xf>
    <xf numFmtId="0" fontId="12" fillId="32" borderId="0" xfId="53" applyNumberFormat="1" applyFont="1" applyFill="1" applyBorder="1" applyAlignment="1" applyProtection="1">
      <alignment vertical="top"/>
      <protection/>
    </xf>
    <xf numFmtId="189" fontId="19" fillId="0" borderId="10" xfId="54" applyNumberFormat="1" applyFont="1" applyBorder="1" applyAlignment="1">
      <alignment horizontal="center" wrapText="1"/>
      <protection/>
    </xf>
    <xf numFmtId="0" fontId="19" fillId="0" borderId="10" xfId="54" applyFont="1" applyBorder="1" applyAlignment="1">
      <alignment horizontal="center" wrapText="1"/>
      <protection/>
    </xf>
    <xf numFmtId="186" fontId="17" fillId="0" borderId="10" xfId="54" applyNumberFormat="1" applyFont="1" applyBorder="1" applyAlignment="1">
      <alignment horizontal="center" wrapText="1"/>
      <protection/>
    </xf>
    <xf numFmtId="189" fontId="17" fillId="0" borderId="10" xfId="54" applyNumberFormat="1" applyFont="1" applyBorder="1" applyAlignment="1">
      <alignment horizontal="center" wrapText="1"/>
      <protection/>
    </xf>
    <xf numFmtId="0" fontId="17" fillId="0" borderId="10" xfId="54" applyFont="1" applyBorder="1" applyAlignment="1">
      <alignment horizontal="center" wrapText="1"/>
      <protection/>
    </xf>
    <xf numFmtId="0" fontId="12" fillId="0" borderId="10" xfId="54" applyFont="1" applyBorder="1" applyAlignment="1">
      <alignment horizontal="center" wrapText="1"/>
      <protection/>
    </xf>
    <xf numFmtId="189" fontId="18" fillId="0" borderId="10" xfId="54" applyNumberFormat="1" applyFont="1" applyFill="1" applyBorder="1" applyAlignment="1">
      <alignment horizontal="center" wrapText="1"/>
      <protection/>
    </xf>
    <xf numFmtId="189" fontId="17" fillId="0" borderId="10" xfId="54" applyNumberFormat="1" applyFont="1" applyFill="1" applyBorder="1" applyAlignment="1">
      <alignment horizontal="center" wrapText="1"/>
      <protection/>
    </xf>
    <xf numFmtId="189" fontId="12" fillId="0" borderId="10" xfId="54" applyNumberFormat="1" applyFont="1" applyFill="1" applyBorder="1" applyAlignment="1">
      <alignment horizontal="center" wrapText="1"/>
      <protection/>
    </xf>
    <xf numFmtId="189" fontId="18" fillId="32" borderId="10" xfId="54" applyNumberFormat="1" applyFont="1" applyFill="1" applyBorder="1" applyAlignment="1">
      <alignment horizontal="center" wrapText="1"/>
      <protection/>
    </xf>
    <xf numFmtId="0" fontId="12" fillId="32" borderId="10" xfId="54" applyFont="1" applyFill="1" applyBorder="1" applyAlignment="1">
      <alignment horizontal="center" wrapText="1"/>
      <protection/>
    </xf>
    <xf numFmtId="0" fontId="12" fillId="32" borderId="10" xfId="54" applyFont="1" applyFill="1" applyBorder="1" applyAlignment="1">
      <alignment wrapText="1"/>
      <protection/>
    </xf>
    <xf numFmtId="3" fontId="12" fillId="33" borderId="1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vertical="top"/>
      <protection/>
    </xf>
    <xf numFmtId="0" fontId="12" fillId="0" borderId="11" xfId="54" applyFont="1" applyFill="1" applyBorder="1" applyAlignment="1">
      <alignment horizontal="right"/>
      <protection/>
    </xf>
    <xf numFmtId="0" fontId="12" fillId="0" borderId="13" xfId="54" applyFont="1" applyFill="1" applyBorder="1" applyAlignment="1">
      <alignment horizontal="right"/>
      <protection/>
    </xf>
    <xf numFmtId="0" fontId="12" fillId="0" borderId="14" xfId="54" applyFont="1" applyFill="1" applyBorder="1" applyAlignment="1">
      <alignment horizontal="right"/>
      <protection/>
    </xf>
    <xf numFmtId="0" fontId="19" fillId="0" borderId="15" xfId="54" applyFont="1" applyBorder="1">
      <alignment/>
      <protection/>
    </xf>
    <xf numFmtId="0" fontId="14" fillId="0" borderId="15" xfId="54" applyFont="1" applyBorder="1" applyAlignment="1">
      <alignment/>
      <protection/>
    </xf>
    <xf numFmtId="0" fontId="14" fillId="0" borderId="15" xfId="54" applyFont="1" applyBorder="1" applyAlignment="1">
      <alignment horizontal="center"/>
      <protection/>
    </xf>
    <xf numFmtId="0" fontId="14" fillId="0" borderId="15" xfId="54" applyFont="1" applyBorder="1">
      <alignment/>
      <protection/>
    </xf>
    <xf numFmtId="0" fontId="14" fillId="0" borderId="15" xfId="53" applyFont="1" applyBorder="1" applyAlignment="1">
      <alignment vertical="center" wrapText="1"/>
    </xf>
    <xf numFmtId="0" fontId="14" fillId="0" borderId="15" xfId="53" applyFont="1" applyBorder="1" applyAlignment="1">
      <alignment horizontal="center" vertical="center" wrapText="1"/>
    </xf>
    <xf numFmtId="0" fontId="14" fillId="0" borderId="0" xfId="53" applyFont="1" applyAlignment="1">
      <alignment horizontal="center" vertical="center" wrapText="1"/>
    </xf>
    <xf numFmtId="0" fontId="14" fillId="0" borderId="0" xfId="54" applyFont="1">
      <alignment/>
      <protection/>
    </xf>
    <xf numFmtId="0" fontId="20" fillId="0" borderId="0" xfId="54" applyFont="1">
      <alignment/>
      <protection/>
    </xf>
    <xf numFmtId="0" fontId="20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12" fillId="0" borderId="0" xfId="54" applyFont="1">
      <alignment/>
      <protection/>
    </xf>
    <xf numFmtId="0" fontId="19" fillId="0" borderId="15" xfId="53" applyNumberFormat="1" applyFont="1" applyFill="1" applyBorder="1" applyAlignment="1" applyProtection="1">
      <alignment vertical="top"/>
      <protection/>
    </xf>
    <xf numFmtId="0" fontId="12" fillId="0" borderId="15" xfId="53" applyNumberFormat="1" applyFont="1" applyFill="1" applyBorder="1" applyAlignment="1" applyProtection="1">
      <alignment vertical="top"/>
      <protection/>
    </xf>
    <xf numFmtId="0" fontId="12" fillId="0" borderId="13" xfId="53" applyNumberFormat="1" applyFont="1" applyFill="1" applyBorder="1" applyAlignment="1" applyProtection="1">
      <alignment vertical="top"/>
      <protection/>
    </xf>
    <xf numFmtId="0" fontId="19" fillId="0" borderId="13" xfId="53" applyNumberFormat="1" applyFont="1" applyFill="1" applyBorder="1" applyAlignment="1" applyProtection="1">
      <alignment vertical="top"/>
      <protection/>
    </xf>
    <xf numFmtId="4" fontId="12" fillId="0" borderId="0" xfId="53" applyNumberFormat="1" applyFont="1" applyFill="1" applyBorder="1" applyAlignment="1" applyProtection="1">
      <alignment vertical="top"/>
      <protection/>
    </xf>
    <xf numFmtId="0" fontId="12" fillId="0" borderId="15" xfId="53" applyNumberFormat="1" applyFont="1" applyFill="1" applyBorder="1" applyAlignment="1" applyProtection="1">
      <alignment/>
      <protection/>
    </xf>
    <xf numFmtId="4" fontId="20" fillId="0" borderId="0" xfId="53" applyNumberFormat="1" applyFont="1" applyFill="1" applyBorder="1" applyAlignment="1" applyProtection="1">
      <alignment vertical="top"/>
      <protection/>
    </xf>
    <xf numFmtId="4" fontId="22" fillId="0" borderId="0" xfId="53" applyNumberFormat="1" applyFont="1" applyFill="1" applyBorder="1" applyAlignment="1" applyProtection="1">
      <alignment vertical="top"/>
      <protection/>
    </xf>
    <xf numFmtId="189" fontId="19" fillId="0" borderId="10" xfId="53" applyNumberFormat="1" applyFont="1" applyFill="1" applyBorder="1" applyAlignment="1" applyProtection="1">
      <alignment horizontal="center"/>
      <protection/>
    </xf>
    <xf numFmtId="3" fontId="18" fillId="0" borderId="10" xfId="53" applyNumberFormat="1" applyFont="1" applyFill="1" applyBorder="1" applyAlignment="1" applyProtection="1">
      <alignment horizontal="center" vertical="top"/>
      <protection/>
    </xf>
    <xf numFmtId="3" fontId="17" fillId="0" borderId="10" xfId="53" applyNumberFormat="1" applyFont="1" applyFill="1" applyBorder="1" applyAlignment="1" applyProtection="1">
      <alignment horizontal="center" vertical="top"/>
      <protection/>
    </xf>
    <xf numFmtId="0" fontId="18" fillId="32" borderId="10" xfId="53" applyNumberFormat="1" applyFont="1" applyFill="1" applyBorder="1" applyAlignment="1" applyProtection="1">
      <alignment horizontal="center"/>
      <protection/>
    </xf>
    <xf numFmtId="0" fontId="12" fillId="34" borderId="0" xfId="53" applyNumberFormat="1" applyFont="1" applyFill="1" applyBorder="1" applyAlignment="1" applyProtection="1">
      <alignment vertical="top"/>
      <protection/>
    </xf>
    <xf numFmtId="3" fontId="18" fillId="0" borderId="10" xfId="54" applyNumberFormat="1" applyFont="1" applyFill="1" applyBorder="1" applyAlignment="1">
      <alignment horizontal="center"/>
      <protection/>
    </xf>
    <xf numFmtId="3" fontId="18" fillId="0" borderId="10" xfId="54" applyNumberFormat="1" applyFont="1" applyFill="1" applyBorder="1">
      <alignment/>
      <protection/>
    </xf>
    <xf numFmtId="3" fontId="12" fillId="0" borderId="12" xfId="53" applyNumberFormat="1" applyFont="1" applyFill="1" applyBorder="1" applyAlignment="1" applyProtection="1">
      <alignment/>
      <protection/>
    </xf>
    <xf numFmtId="3" fontId="18" fillId="0" borderId="12" xfId="53" applyNumberFormat="1" applyFont="1" applyFill="1" applyBorder="1" applyAlignment="1" applyProtection="1">
      <alignment horizontal="center"/>
      <protection/>
    </xf>
    <xf numFmtId="3" fontId="18" fillId="0" borderId="12" xfId="53" applyNumberFormat="1" applyFont="1" applyFill="1" applyBorder="1" applyAlignment="1" applyProtection="1">
      <alignment/>
      <protection/>
    </xf>
    <xf numFmtId="3" fontId="19" fillId="0" borderId="12" xfId="53" applyNumberFormat="1" applyFont="1" applyFill="1" applyBorder="1" applyAlignment="1" applyProtection="1">
      <alignment horizontal="center"/>
      <protection/>
    </xf>
    <xf numFmtId="3" fontId="19" fillId="0" borderId="12" xfId="53" applyNumberFormat="1" applyFont="1" applyFill="1" applyBorder="1" applyAlignment="1" applyProtection="1">
      <alignment/>
      <protection/>
    </xf>
    <xf numFmtId="3" fontId="12" fillId="0" borderId="12" xfId="53" applyNumberFormat="1" applyFont="1" applyFill="1" applyBorder="1" applyAlignment="1" applyProtection="1">
      <alignment horizontal="center"/>
      <protection/>
    </xf>
    <xf numFmtId="3" fontId="18" fillId="0" borderId="12" xfId="53" applyNumberFormat="1" applyFont="1" applyFill="1" applyBorder="1" applyAlignment="1" applyProtection="1">
      <alignment horizontal="center" vertical="top"/>
      <protection/>
    </xf>
    <xf numFmtId="0" fontId="11" fillId="0" borderId="0" xfId="55" applyFont="1">
      <alignment/>
      <protection/>
    </xf>
    <xf numFmtId="0" fontId="11" fillId="0" borderId="10" xfId="55" applyFont="1" applyFill="1" applyBorder="1">
      <alignment/>
      <protection/>
    </xf>
    <xf numFmtId="4" fontId="11" fillId="0" borderId="10" xfId="55" applyNumberFormat="1" applyFont="1" applyFill="1" applyBorder="1">
      <alignment/>
      <protection/>
    </xf>
    <xf numFmtId="0" fontId="19" fillId="0" borderId="10" xfId="54" applyFont="1" applyFill="1" applyBorder="1" applyAlignment="1">
      <alignment horizontal="center"/>
      <protection/>
    </xf>
    <xf numFmtId="0" fontId="12" fillId="0" borderId="10" xfId="54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19" fillId="0" borderId="12" xfId="54" applyFont="1" applyFill="1" applyBorder="1" applyAlignment="1">
      <alignment horizontal="center"/>
      <protection/>
    </xf>
    <xf numFmtId="0" fontId="12" fillId="0" borderId="12" xfId="54" applyFont="1" applyFill="1" applyBorder="1" applyAlignment="1">
      <alignment horizontal="center"/>
      <protection/>
    </xf>
    <xf numFmtId="0" fontId="18" fillId="0" borderId="10" xfId="53" applyNumberFormat="1" applyFont="1" applyFill="1" applyBorder="1" applyAlignment="1" applyProtection="1">
      <alignment/>
      <protection/>
    </xf>
    <xf numFmtId="0" fontId="19" fillId="0" borderId="11" xfId="54" applyFont="1" applyFill="1" applyBorder="1" applyAlignment="1">
      <alignment horizontal="left" wrapText="1"/>
      <protection/>
    </xf>
    <xf numFmtId="0" fontId="19" fillId="0" borderId="13" xfId="54" applyFont="1" applyFill="1" applyBorder="1" applyAlignment="1">
      <alignment horizontal="left" wrapText="1"/>
      <protection/>
    </xf>
    <xf numFmtId="0" fontId="19" fillId="0" borderId="14" xfId="54" applyFont="1" applyFill="1" applyBorder="1" applyAlignment="1">
      <alignment horizontal="left" wrapText="1"/>
      <protection/>
    </xf>
    <xf numFmtId="0" fontId="17" fillId="0" borderId="11" xfId="54" applyFont="1" applyFill="1" applyBorder="1" applyAlignment="1">
      <alignment horizontal="left"/>
      <protection/>
    </xf>
    <xf numFmtId="0" fontId="17" fillId="0" borderId="13" xfId="54" applyFont="1" applyFill="1" applyBorder="1" applyAlignment="1">
      <alignment horizontal="left"/>
      <protection/>
    </xf>
    <xf numFmtId="0" fontId="17" fillId="0" borderId="14" xfId="54" applyFont="1" applyFill="1" applyBorder="1" applyAlignment="1">
      <alignment horizontal="left"/>
      <protection/>
    </xf>
    <xf numFmtId="0" fontId="12" fillId="0" borderId="11" xfId="54" applyFont="1" applyFill="1" applyBorder="1" applyAlignment="1">
      <alignment horizontal="left" wrapText="1"/>
      <protection/>
    </xf>
    <xf numFmtId="0" fontId="12" fillId="0" borderId="13" xfId="54" applyFont="1" applyFill="1" applyBorder="1" applyAlignment="1">
      <alignment horizontal="left" wrapText="1"/>
      <protection/>
    </xf>
    <xf numFmtId="0" fontId="12" fillId="0" borderId="14" xfId="54" applyFont="1" applyFill="1" applyBorder="1" applyAlignment="1">
      <alignment horizontal="left" wrapText="1"/>
      <protection/>
    </xf>
    <xf numFmtId="0" fontId="12" fillId="0" borderId="11" xfId="54" applyFont="1" applyFill="1" applyBorder="1" applyAlignment="1">
      <alignment horizontal="left"/>
      <protection/>
    </xf>
    <xf numFmtId="0" fontId="12" fillId="0" borderId="13" xfId="54" applyFont="1" applyFill="1" applyBorder="1" applyAlignment="1">
      <alignment horizontal="left"/>
      <protection/>
    </xf>
    <xf numFmtId="0" fontId="12" fillId="0" borderId="14" xfId="54" applyFont="1" applyFill="1" applyBorder="1" applyAlignment="1">
      <alignment horizontal="left"/>
      <protection/>
    </xf>
    <xf numFmtId="0" fontId="12" fillId="0" borderId="15" xfId="53" applyNumberFormat="1" applyFont="1" applyFill="1" applyBorder="1" applyAlignment="1" applyProtection="1">
      <alignment horizontal="center" wrapText="1" shrinkToFit="1"/>
      <protection/>
    </xf>
    <xf numFmtId="0" fontId="18" fillId="0" borderId="11" xfId="54" applyFont="1" applyFill="1" applyBorder="1" applyAlignment="1">
      <alignment horizontal="left" wrapText="1"/>
      <protection/>
    </xf>
    <xf numFmtId="0" fontId="18" fillId="0" borderId="13" xfId="54" applyFont="1" applyFill="1" applyBorder="1" applyAlignment="1">
      <alignment horizontal="left" wrapText="1"/>
      <protection/>
    </xf>
    <xf numFmtId="0" fontId="18" fillId="0" borderId="14" xfId="54" applyFont="1" applyFill="1" applyBorder="1" applyAlignment="1">
      <alignment horizontal="left" wrapText="1"/>
      <protection/>
    </xf>
    <xf numFmtId="0" fontId="17" fillId="0" borderId="11" xfId="54" applyFont="1" applyFill="1" applyBorder="1" applyAlignment="1">
      <alignment horizontal="left" wrapText="1"/>
      <protection/>
    </xf>
    <xf numFmtId="0" fontId="17" fillId="0" borderId="13" xfId="54" applyFont="1" applyFill="1" applyBorder="1" applyAlignment="1">
      <alignment horizontal="left" wrapText="1"/>
      <protection/>
    </xf>
    <xf numFmtId="0" fontId="17" fillId="0" borderId="14" xfId="54" applyFont="1" applyFill="1" applyBorder="1" applyAlignment="1">
      <alignment horizontal="left" wrapText="1"/>
      <protection/>
    </xf>
    <xf numFmtId="0" fontId="18" fillId="32" borderId="11" xfId="54" applyFont="1" applyFill="1" applyBorder="1" applyAlignment="1">
      <alignment horizontal="left" wrapText="1"/>
      <protection/>
    </xf>
    <xf numFmtId="0" fontId="18" fillId="32" borderId="13" xfId="54" applyFont="1" applyFill="1" applyBorder="1" applyAlignment="1">
      <alignment horizontal="left" wrapText="1"/>
      <protection/>
    </xf>
    <xf numFmtId="0" fontId="18" fillId="32" borderId="14" xfId="54" applyFont="1" applyFill="1" applyBorder="1" applyAlignment="1">
      <alignment horizontal="left" wrapText="1"/>
      <protection/>
    </xf>
    <xf numFmtId="0" fontId="18" fillId="0" borderId="11" xfId="54" applyFont="1" applyBorder="1" applyAlignment="1">
      <alignment horizontal="left" wrapText="1"/>
      <protection/>
    </xf>
    <xf numFmtId="0" fontId="18" fillId="0" borderId="13" xfId="54" applyFont="1" applyBorder="1" applyAlignment="1">
      <alignment horizontal="left" wrapText="1"/>
      <protection/>
    </xf>
    <xf numFmtId="0" fontId="18" fillId="0" borderId="14" xfId="54" applyFont="1" applyBorder="1" applyAlignment="1">
      <alignment horizontal="left" wrapText="1"/>
      <protection/>
    </xf>
    <xf numFmtId="0" fontId="19" fillId="0" borderId="11" xfId="54" applyFont="1" applyBorder="1" applyAlignment="1">
      <alignment horizontal="left" wrapText="1"/>
      <protection/>
    </xf>
    <xf numFmtId="0" fontId="19" fillId="0" borderId="13" xfId="54" applyFont="1" applyBorder="1" applyAlignment="1">
      <alignment horizontal="left" wrapText="1"/>
      <protection/>
    </xf>
    <xf numFmtId="0" fontId="19" fillId="0" borderId="14" xfId="54" applyFont="1" applyBorder="1" applyAlignment="1">
      <alignment horizontal="left" wrapText="1"/>
      <protection/>
    </xf>
    <xf numFmtId="0" fontId="20" fillId="0" borderId="16" xfId="53" applyNumberFormat="1" applyFont="1" applyFill="1" applyBorder="1" applyAlignment="1" applyProtection="1">
      <alignment horizontal="center"/>
      <protection/>
    </xf>
    <xf numFmtId="0" fontId="20" fillId="0" borderId="16" xfId="53" applyNumberFormat="1" applyFont="1" applyFill="1" applyBorder="1" applyAlignment="1" applyProtection="1">
      <alignment horizontal="center" vertical="top"/>
      <protection/>
    </xf>
    <xf numFmtId="0" fontId="12" fillId="0" borderId="11" xfId="54" applyFont="1" applyFill="1" applyBorder="1" applyAlignment="1">
      <alignment horizontal="right"/>
      <protection/>
    </xf>
    <xf numFmtId="0" fontId="12" fillId="0" borderId="13" xfId="54" applyFont="1" applyFill="1" applyBorder="1" applyAlignment="1">
      <alignment horizontal="right"/>
      <protection/>
    </xf>
    <xf numFmtId="0" fontId="12" fillId="0" borderId="14" xfId="54" applyFont="1" applyFill="1" applyBorder="1" applyAlignment="1">
      <alignment horizontal="right"/>
      <protection/>
    </xf>
    <xf numFmtId="0" fontId="17" fillId="0" borderId="11" xfId="54" applyFont="1" applyBorder="1" applyAlignment="1">
      <alignment horizontal="left" wrapText="1"/>
      <protection/>
    </xf>
    <xf numFmtId="0" fontId="17" fillId="0" borderId="13" xfId="54" applyFont="1" applyBorder="1" applyAlignment="1">
      <alignment horizontal="left" wrapText="1"/>
      <protection/>
    </xf>
    <xf numFmtId="0" fontId="17" fillId="0" borderId="14" xfId="54" applyFont="1" applyBorder="1" applyAlignment="1">
      <alignment horizontal="left" wrapText="1"/>
      <protection/>
    </xf>
    <xf numFmtId="0" fontId="19" fillId="0" borderId="11" xfId="54" applyFont="1" applyFill="1" applyBorder="1" applyAlignment="1">
      <alignment horizontal="left"/>
      <protection/>
    </xf>
    <xf numFmtId="0" fontId="19" fillId="0" borderId="13" xfId="54" applyFont="1" applyFill="1" applyBorder="1" applyAlignment="1">
      <alignment horizontal="left"/>
      <protection/>
    </xf>
    <xf numFmtId="0" fontId="19" fillId="0" borderId="14" xfId="54" applyFont="1" applyFill="1" applyBorder="1" applyAlignment="1">
      <alignment horizontal="left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1" xfId="53" applyNumberFormat="1" applyFont="1" applyFill="1" applyBorder="1" applyAlignment="1" applyProtection="1">
      <alignment horizontal="center" vertical="top"/>
      <protection/>
    </xf>
    <xf numFmtId="0" fontId="12" fillId="0" borderId="13" xfId="53" applyNumberFormat="1" applyFont="1" applyFill="1" applyBorder="1" applyAlignment="1" applyProtection="1">
      <alignment horizontal="center" vertical="top"/>
      <protection/>
    </xf>
    <xf numFmtId="0" fontId="12" fillId="0" borderId="14" xfId="53" applyNumberFormat="1" applyFont="1" applyFill="1" applyBorder="1" applyAlignment="1" applyProtection="1">
      <alignment horizontal="center" vertical="top"/>
      <protection/>
    </xf>
    <xf numFmtId="0" fontId="18" fillId="0" borderId="0" xfId="53" applyNumberFormat="1" applyFont="1" applyFill="1" applyBorder="1" applyAlignment="1" applyProtection="1">
      <alignment horizontal="center" vertical="top"/>
      <protection/>
    </xf>
    <xf numFmtId="0" fontId="12" fillId="0" borderId="17" xfId="53" applyNumberFormat="1" applyFont="1" applyFill="1" applyBorder="1" applyAlignment="1" applyProtection="1">
      <alignment horizontal="center" vertical="center"/>
      <protection/>
    </xf>
    <xf numFmtId="0" fontId="12" fillId="0" borderId="16" xfId="53" applyNumberFormat="1" applyFont="1" applyFill="1" applyBorder="1" applyAlignment="1" applyProtection="1">
      <alignment horizontal="center" vertical="center"/>
      <protection/>
    </xf>
    <xf numFmtId="0" fontId="12" fillId="0" borderId="18" xfId="53" applyNumberFormat="1" applyFont="1" applyFill="1" applyBorder="1" applyAlignment="1" applyProtection="1">
      <alignment horizontal="center" vertical="center"/>
      <protection/>
    </xf>
    <xf numFmtId="0" fontId="12" fillId="0" borderId="19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20" xfId="53" applyNumberFormat="1" applyFont="1" applyFill="1" applyBorder="1" applyAlignment="1" applyProtection="1">
      <alignment horizontal="center" vertical="center"/>
      <protection/>
    </xf>
    <xf numFmtId="0" fontId="12" fillId="0" borderId="21" xfId="53" applyNumberFormat="1" applyFont="1" applyFill="1" applyBorder="1" applyAlignment="1" applyProtection="1">
      <alignment horizontal="center" vertical="center"/>
      <protection/>
    </xf>
    <xf numFmtId="0" fontId="12" fillId="0" borderId="15" xfId="53" applyNumberFormat="1" applyFont="1" applyFill="1" applyBorder="1" applyAlignment="1" applyProtection="1">
      <alignment horizontal="center" vertical="center"/>
      <protection/>
    </xf>
    <xf numFmtId="0" fontId="12" fillId="0" borderId="22" xfId="53" applyNumberFormat="1" applyFont="1" applyFill="1" applyBorder="1" applyAlignment="1" applyProtection="1">
      <alignment horizontal="center" vertical="center"/>
      <protection/>
    </xf>
    <xf numFmtId="0" fontId="12" fillId="0" borderId="23" xfId="53" applyNumberFormat="1" applyFont="1" applyFill="1" applyBorder="1" applyAlignment="1" applyProtection="1">
      <alignment horizontal="center" vertical="top" wrapText="1"/>
      <protection/>
    </xf>
    <xf numFmtId="0" fontId="12" fillId="0" borderId="24" xfId="53" applyNumberFormat="1" applyFont="1" applyFill="1" applyBorder="1" applyAlignment="1" applyProtection="1">
      <alignment horizontal="center" vertical="top" wrapText="1"/>
      <protection/>
    </xf>
    <xf numFmtId="0" fontId="12" fillId="0" borderId="12" xfId="53" applyNumberFormat="1" applyFont="1" applyFill="1" applyBorder="1" applyAlignment="1" applyProtection="1">
      <alignment horizontal="center" vertical="top" wrapText="1"/>
      <protection/>
    </xf>
    <xf numFmtId="0" fontId="12" fillId="0" borderId="11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NumberFormat="1" applyFont="1" applyFill="1" applyBorder="1" applyAlignment="1" applyProtection="1">
      <alignment horizontal="center" vertical="top" wrapText="1"/>
      <protection/>
    </xf>
    <xf numFmtId="0" fontId="12" fillId="0" borderId="14" xfId="53" applyNumberFormat="1" applyFont="1" applyFill="1" applyBorder="1" applyAlignment="1" applyProtection="1">
      <alignment horizontal="center" vertical="top" wrapText="1"/>
      <protection/>
    </xf>
    <xf numFmtId="0" fontId="12" fillId="0" borderId="23" xfId="53" applyNumberFormat="1" applyFont="1" applyFill="1" applyBorder="1" applyAlignment="1" applyProtection="1">
      <alignment horizontal="center" vertical="center" wrapText="1"/>
      <protection/>
    </xf>
    <xf numFmtId="0" fontId="12" fillId="0" borderId="24" xfId="53" applyNumberFormat="1" applyFont="1" applyFill="1" applyBorder="1" applyAlignment="1" applyProtection="1">
      <alignment horizontal="center" vertical="center" wrapText="1"/>
      <protection/>
    </xf>
    <xf numFmtId="0" fontId="12" fillId="0" borderId="12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top" wrapText="1"/>
      <protection/>
    </xf>
    <xf numFmtId="0" fontId="19" fillId="0" borderId="15" xfId="53" applyNumberFormat="1" applyFont="1" applyFill="1" applyBorder="1" applyAlignment="1" applyProtection="1">
      <alignment horizontal="center" vertical="top" wrapText="1"/>
      <protection/>
    </xf>
    <xf numFmtId="0" fontId="20" fillId="0" borderId="0" xfId="54" applyFont="1" applyAlignment="1">
      <alignment horizontal="left" wrapText="1"/>
      <protection/>
    </xf>
    <xf numFmtId="0" fontId="10" fillId="0" borderId="0" xfId="53" applyNumberFormat="1" applyFont="1" applyFill="1" applyBorder="1" applyAlignment="1" applyProtection="1">
      <alignment horizontal="center" vertical="top"/>
      <protection/>
    </xf>
    <xf numFmtId="0" fontId="20" fillId="0" borderId="16" xfId="54" applyFont="1" applyBorder="1" applyAlignment="1">
      <alignment horizontal="center" vertical="top"/>
      <protection/>
    </xf>
    <xf numFmtId="0" fontId="20" fillId="0" borderId="16" xfId="53" applyFont="1" applyBorder="1" applyAlignment="1">
      <alignment horizontal="center" vertical="top" wrapText="1"/>
    </xf>
    <xf numFmtId="0" fontId="14" fillId="0" borderId="0" xfId="53" applyFont="1" applyAlignment="1">
      <alignment horizontal="center" wrapText="1"/>
    </xf>
    <xf numFmtId="187" fontId="12" fillId="0" borderId="11" xfId="54" applyNumberFormat="1" applyFont="1" applyBorder="1" applyAlignment="1">
      <alignment horizontal="center"/>
      <protection/>
    </xf>
    <xf numFmtId="187" fontId="12" fillId="0" borderId="14" xfId="54" applyNumberFormat="1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14" fontId="12" fillId="0" borderId="11" xfId="53" applyNumberFormat="1" applyFont="1" applyFill="1" applyBorder="1" applyAlignment="1" applyProtection="1">
      <alignment horizontal="center" vertical="top"/>
      <protection/>
    </xf>
    <xf numFmtId="0" fontId="21" fillId="0" borderId="15" xfId="53" applyFont="1" applyBorder="1" applyAlignment="1">
      <alignment horizontal="center" vertical="center"/>
    </xf>
    <xf numFmtId="0" fontId="14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19" fillId="0" borderId="16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Border="1" applyAlignment="1">
      <alignment horizontal="center" wrapText="1"/>
      <protection/>
    </xf>
    <xf numFmtId="4" fontId="10" fillId="0" borderId="11" xfId="55" applyNumberFormat="1" applyFont="1" applyFill="1" applyBorder="1" applyAlignment="1">
      <alignment horizontal="center" wrapText="1"/>
      <protection/>
    </xf>
    <xf numFmtId="4" fontId="10" fillId="0" borderId="14" xfId="55" applyNumberFormat="1" applyFont="1" applyFill="1" applyBorder="1" applyAlignment="1">
      <alignment horizontal="center" wrapText="1"/>
      <protection/>
    </xf>
    <xf numFmtId="4" fontId="10" fillId="0" borderId="10" xfId="55" applyNumberFormat="1" applyFont="1" applyFill="1" applyBorder="1" applyAlignment="1">
      <alignment horizontal="center" wrapText="1"/>
      <protection/>
    </xf>
    <xf numFmtId="4" fontId="13" fillId="0" borderId="10" xfId="55" applyNumberFormat="1" applyFont="1" applyFill="1" applyBorder="1" applyAlignment="1">
      <alignment horizontal="center" wrapText="1"/>
      <protection/>
    </xf>
    <xf numFmtId="0" fontId="10" fillId="0" borderId="19" xfId="55" applyFont="1" applyFill="1" applyBorder="1" applyAlignment="1">
      <alignment horizontal="center"/>
      <protection/>
    </xf>
    <xf numFmtId="0" fontId="10" fillId="0" borderId="0" xfId="55" applyFont="1" applyFill="1" applyAlignment="1">
      <alignment horizontal="center"/>
      <protection/>
    </xf>
    <xf numFmtId="0" fontId="16" fillId="0" borderId="0" xfId="55" applyFont="1" applyFill="1" applyAlignment="1">
      <alignment horizontal="center"/>
      <protection/>
    </xf>
    <xf numFmtId="0" fontId="16" fillId="0" borderId="0" xfId="55" applyFont="1" applyFill="1" applyAlignment="1">
      <alignment horizontal="center" wrapText="1"/>
      <protection/>
    </xf>
    <xf numFmtId="4" fontId="10" fillId="0" borderId="0" xfId="55" applyNumberFormat="1" applyFont="1" applyFill="1" applyAlignment="1">
      <alignment horizontal="center"/>
      <protection/>
    </xf>
    <xf numFmtId="0" fontId="10" fillId="0" borderId="10" xfId="55" applyFont="1" applyFill="1" applyBorder="1" applyAlignment="1">
      <alignment horizontal="center" wrapText="1"/>
      <protection/>
    </xf>
    <xf numFmtId="4" fontId="11" fillId="0" borderId="10" xfId="55" applyNumberFormat="1" applyFont="1" applyFill="1" applyBorder="1" applyAlignment="1">
      <alignment horizontal="center" wrapText="1"/>
      <protection/>
    </xf>
    <xf numFmtId="0" fontId="11" fillId="0" borderId="0" xfId="55" applyFont="1" applyFill="1" applyAlignment="1">
      <alignment horizontal="center" wrapText="1"/>
      <protection/>
    </xf>
    <xf numFmtId="0" fontId="11" fillId="0" borderId="0" xfId="55" applyFont="1" applyFill="1" applyAlignment="1">
      <alignment horizontal="center"/>
      <protection/>
    </xf>
    <xf numFmtId="4" fontId="15" fillId="0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 applyAlignment="1">
      <alignment horizontal="center" wrapText="1"/>
      <protection/>
    </xf>
    <xf numFmtId="3" fontId="11" fillId="0" borderId="10" xfId="55" applyNumberFormat="1" applyFont="1" applyFill="1" applyBorder="1" applyAlignment="1">
      <alignment horizontal="center" wrapText="1"/>
      <protection/>
    </xf>
    <xf numFmtId="3" fontId="13" fillId="0" borderId="10" xfId="55" applyNumberFormat="1" applyFont="1" applyFill="1" applyBorder="1" applyAlignment="1">
      <alignment horizontal="center" wrapText="1"/>
      <protection/>
    </xf>
    <xf numFmtId="3" fontId="10" fillId="0" borderId="11" xfId="55" applyNumberFormat="1" applyFont="1" applyFill="1" applyBorder="1" applyAlignment="1">
      <alignment horizontal="center" wrapText="1"/>
      <protection/>
    </xf>
    <xf numFmtId="3" fontId="10" fillId="0" borderId="14" xfId="55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4"/>
  <sheetViews>
    <sheetView zoomScale="120" zoomScaleNormal="120" workbookViewId="0" topLeftCell="A253">
      <selection activeCell="G32" sqref="G32"/>
    </sheetView>
  </sheetViews>
  <sheetFormatPr defaultColWidth="9.140625" defaultRowHeight="12.75"/>
  <cols>
    <col min="1" max="1" width="6.00390625" style="8" customWidth="1"/>
    <col min="2" max="2" width="5.7109375" style="8" customWidth="1"/>
    <col min="3" max="3" width="9.140625" style="8" customWidth="1"/>
    <col min="4" max="4" width="11.421875" style="8" customWidth="1"/>
    <col min="5" max="5" width="6.28125" style="8" customWidth="1"/>
    <col min="6" max="6" width="7.140625" style="8" customWidth="1"/>
    <col min="7" max="7" width="12.57421875" style="8" bestFit="1" customWidth="1"/>
    <col min="8" max="8" width="6.7109375" style="8" customWidth="1"/>
    <col min="9" max="9" width="7.140625" style="8" customWidth="1"/>
    <col min="10" max="10" width="9.7109375" style="8" customWidth="1"/>
    <col min="11" max="11" width="5.7109375" style="8" customWidth="1"/>
    <col min="12" max="12" width="5.57421875" style="8" customWidth="1"/>
    <col min="13" max="13" width="10.00390625" style="8" customWidth="1"/>
    <col min="14" max="14" width="5.140625" style="8" customWidth="1"/>
    <col min="15" max="15" width="5.7109375" style="8" customWidth="1"/>
    <col min="16" max="16" width="11.140625" style="8" bestFit="1" customWidth="1"/>
    <col min="17" max="17" width="5.140625" style="8" customWidth="1"/>
    <col min="18" max="18" width="5.28125" style="8" customWidth="1"/>
    <col min="19" max="16384" width="9.140625" style="8" customWidth="1"/>
  </cols>
  <sheetData>
    <row r="1" ht="11.25">
      <c r="K1" s="9" t="s">
        <v>64</v>
      </c>
    </row>
    <row r="2" spans="8:15" ht="32.25" customHeight="1">
      <c r="H2" s="88"/>
      <c r="I2" s="274" t="s">
        <v>65</v>
      </c>
      <c r="J2" s="274"/>
      <c r="K2" s="274"/>
      <c r="L2" s="274"/>
      <c r="M2" s="274"/>
      <c r="N2" s="274"/>
      <c r="O2" s="10"/>
    </row>
    <row r="3" spans="8:14" ht="11.25">
      <c r="H3" s="88"/>
      <c r="I3" s="88"/>
      <c r="J3" s="88"/>
      <c r="K3" s="88"/>
      <c r="L3" s="88"/>
      <c r="M3" s="88"/>
      <c r="N3" s="88"/>
    </row>
    <row r="4" spans="8:14" ht="12.75">
      <c r="H4" s="88"/>
      <c r="I4" s="275" t="s">
        <v>2</v>
      </c>
      <c r="J4" s="275"/>
      <c r="K4" s="275"/>
      <c r="L4" s="275"/>
      <c r="M4" s="275"/>
      <c r="N4" s="275"/>
    </row>
    <row r="5" spans="8:14" ht="12">
      <c r="H5" s="88"/>
      <c r="I5" s="164" t="s">
        <v>55</v>
      </c>
      <c r="J5" s="165"/>
      <c r="K5" s="165"/>
      <c r="L5" s="166"/>
      <c r="M5" s="166"/>
      <c r="N5" s="166"/>
    </row>
    <row r="6" spans="8:14" ht="11.25">
      <c r="H6" s="88"/>
      <c r="I6" s="276" t="s">
        <v>66</v>
      </c>
      <c r="J6" s="276"/>
      <c r="K6" s="276"/>
      <c r="L6" s="276"/>
      <c r="M6" s="276"/>
      <c r="N6" s="276"/>
    </row>
    <row r="7" spans="8:14" ht="12">
      <c r="H7" s="88"/>
      <c r="I7" s="164" t="s">
        <v>43</v>
      </c>
      <c r="J7" s="165"/>
      <c r="K7" s="165"/>
      <c r="L7" s="166"/>
      <c r="M7" s="166"/>
      <c r="N7" s="166"/>
    </row>
    <row r="8" spans="8:14" ht="21.75" customHeight="1">
      <c r="H8" s="88"/>
      <c r="I8" s="277" t="s">
        <v>67</v>
      </c>
      <c r="J8" s="277"/>
      <c r="K8" s="277"/>
      <c r="L8" s="277"/>
      <c r="M8" s="277"/>
      <c r="N8" s="277"/>
    </row>
    <row r="9" spans="8:14" ht="11.25">
      <c r="H9" s="88"/>
      <c r="I9" s="88"/>
      <c r="J9" s="88"/>
      <c r="K9" s="88"/>
      <c r="L9" s="88"/>
      <c r="M9" s="88"/>
      <c r="N9" s="88"/>
    </row>
    <row r="10" spans="8:14" ht="12">
      <c r="H10" s="88"/>
      <c r="I10" s="167"/>
      <c r="J10" s="168"/>
      <c r="K10" s="169"/>
      <c r="L10" s="283" t="s">
        <v>208</v>
      </c>
      <c r="M10" s="283"/>
      <c r="N10" s="283"/>
    </row>
    <row r="11" spans="8:14" ht="11.25" customHeight="1">
      <c r="H11" s="88"/>
      <c r="I11" s="276" t="s">
        <v>68</v>
      </c>
      <c r="J11" s="276"/>
      <c r="K11" s="276"/>
      <c r="L11" s="277" t="s">
        <v>69</v>
      </c>
      <c r="M11" s="277"/>
      <c r="N11" s="277"/>
    </row>
    <row r="12" spans="8:14" ht="11.25">
      <c r="H12" s="88"/>
      <c r="I12" s="88"/>
      <c r="J12" s="88"/>
      <c r="K12" s="88"/>
      <c r="L12" s="88"/>
      <c r="M12" s="88"/>
      <c r="N12" s="88"/>
    </row>
    <row r="13" spans="8:14" ht="24">
      <c r="H13" s="88"/>
      <c r="I13" s="167" t="s">
        <v>70</v>
      </c>
      <c r="J13" s="168"/>
      <c r="K13" s="169"/>
      <c r="L13" s="169" t="s">
        <v>71</v>
      </c>
      <c r="M13" s="88"/>
      <c r="N13" s="88"/>
    </row>
    <row r="14" spans="8:14" ht="11.25">
      <c r="H14" s="88"/>
      <c r="I14" s="88"/>
      <c r="J14" s="88"/>
      <c r="K14" s="88"/>
      <c r="L14" s="88"/>
      <c r="M14" s="88"/>
      <c r="N14" s="88"/>
    </row>
    <row r="16" spans="1:15" ht="11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s="1" customFormat="1" ht="12">
      <c r="A17" s="284" t="s">
        <v>205</v>
      </c>
      <c r="B17" s="284"/>
      <c r="C17" s="284"/>
      <c r="D17" s="284"/>
      <c r="E17" s="284"/>
      <c r="F17" s="284"/>
      <c r="G17" s="284"/>
      <c r="H17" s="284"/>
      <c r="I17" s="284"/>
      <c r="J17" s="284"/>
      <c r="K17" s="170"/>
      <c r="L17" s="171"/>
      <c r="M17" s="285" t="s">
        <v>72</v>
      </c>
      <c r="N17" s="285"/>
      <c r="O17" s="171"/>
    </row>
    <row r="18" spans="1:15" s="1" customFormat="1" ht="12" customHeight="1">
      <c r="A18" s="278" t="s">
        <v>206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172" t="s">
        <v>73</v>
      </c>
      <c r="L18" s="171"/>
      <c r="M18" s="279">
        <v>501012</v>
      </c>
      <c r="N18" s="280"/>
      <c r="O18" s="171"/>
    </row>
    <row r="19" spans="1:15" ht="11.25" customHeight="1">
      <c r="A19" s="281" t="s">
        <v>207</v>
      </c>
      <c r="B19" s="281"/>
      <c r="C19" s="281"/>
      <c r="D19" s="281"/>
      <c r="E19" s="281"/>
      <c r="F19" s="281"/>
      <c r="G19" s="281"/>
      <c r="H19" s="281"/>
      <c r="I19" s="281"/>
      <c r="J19" s="281"/>
      <c r="K19" s="88"/>
      <c r="L19" s="173" t="s">
        <v>3</v>
      </c>
      <c r="M19" s="282">
        <v>44560</v>
      </c>
      <c r="N19" s="251"/>
      <c r="O19" s="88"/>
    </row>
    <row r="20" spans="1:15" ht="11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174" t="s">
        <v>74</v>
      </c>
      <c r="L20" s="88"/>
      <c r="M20" s="249"/>
      <c r="N20" s="251"/>
      <c r="O20" s="88"/>
    </row>
    <row r="21" spans="1:15" ht="11.25">
      <c r="A21" s="175" t="s">
        <v>4</v>
      </c>
      <c r="B21" s="88"/>
      <c r="C21" s="88"/>
      <c r="D21" s="88"/>
      <c r="E21" s="176" t="s">
        <v>227</v>
      </c>
      <c r="F21" s="177"/>
      <c r="G21" s="177"/>
      <c r="H21" s="177"/>
      <c r="I21" s="177"/>
      <c r="J21" s="177"/>
      <c r="K21" s="174" t="s">
        <v>74</v>
      </c>
      <c r="L21" s="174"/>
      <c r="M21" s="249"/>
      <c r="N21" s="251"/>
      <c r="O21" s="88"/>
    </row>
    <row r="22" spans="1:15" ht="25.5" customHeight="1">
      <c r="A22" s="175" t="s">
        <v>5</v>
      </c>
      <c r="B22" s="88"/>
      <c r="C22" s="88"/>
      <c r="D22" s="88"/>
      <c r="E22" s="286" t="s">
        <v>43</v>
      </c>
      <c r="F22" s="286"/>
      <c r="G22" s="286"/>
      <c r="H22" s="286"/>
      <c r="I22" s="286"/>
      <c r="J22" s="286"/>
      <c r="K22" s="174" t="s">
        <v>75</v>
      </c>
      <c r="L22" s="174"/>
      <c r="M22" s="249"/>
      <c r="N22" s="251"/>
      <c r="O22" s="88"/>
    </row>
    <row r="23" spans="1:15" ht="26.25" customHeight="1">
      <c r="A23" s="175" t="s">
        <v>6</v>
      </c>
      <c r="B23" s="88"/>
      <c r="C23" s="88"/>
      <c r="D23" s="88"/>
      <c r="E23" s="88"/>
      <c r="F23" s="273" t="s">
        <v>43</v>
      </c>
      <c r="G23" s="273"/>
      <c r="H23" s="273"/>
      <c r="I23" s="273"/>
      <c r="J23" s="273"/>
      <c r="K23" s="174" t="s">
        <v>76</v>
      </c>
      <c r="L23" s="173"/>
      <c r="M23" s="249"/>
      <c r="N23" s="251"/>
      <c r="O23" s="88"/>
    </row>
    <row r="24" spans="1:15" ht="11.25">
      <c r="A24" s="175" t="s">
        <v>7</v>
      </c>
      <c r="B24" s="88"/>
      <c r="C24" s="88"/>
      <c r="D24" s="176" t="s">
        <v>77</v>
      </c>
      <c r="E24" s="177"/>
      <c r="F24" s="177"/>
      <c r="G24" s="177"/>
      <c r="H24" s="177"/>
      <c r="I24" s="178"/>
      <c r="J24" s="88"/>
      <c r="K24" s="174"/>
      <c r="L24" s="173" t="s">
        <v>10</v>
      </c>
      <c r="M24" s="249">
        <v>383</v>
      </c>
      <c r="N24" s="251"/>
      <c r="O24" s="88"/>
    </row>
    <row r="25" spans="1:15" ht="11.25">
      <c r="A25" s="175" t="s">
        <v>8</v>
      </c>
      <c r="B25" s="88"/>
      <c r="C25" s="88"/>
      <c r="D25" s="179" t="s">
        <v>9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11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1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4" s="88" customFormat="1" ht="11.25">
      <c r="A28" s="252" t="s">
        <v>78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</row>
    <row r="29" s="88" customFormat="1" ht="11.25"/>
    <row r="30" spans="2:15" s="88" customFormat="1" ht="29.25" customHeight="1">
      <c r="B30" s="272" t="s">
        <v>79</v>
      </c>
      <c r="C30" s="272"/>
      <c r="D30" s="272"/>
      <c r="E30" s="272"/>
      <c r="F30" s="268" t="s">
        <v>80</v>
      </c>
      <c r="G30" s="271" t="s">
        <v>81</v>
      </c>
      <c r="H30" s="271"/>
      <c r="I30" s="271"/>
      <c r="J30" s="271"/>
      <c r="K30" s="271"/>
      <c r="L30" s="271"/>
      <c r="M30" s="271"/>
      <c r="N30" s="271"/>
      <c r="O30" s="271"/>
    </row>
    <row r="31" spans="2:15" s="88" customFormat="1" ht="22.5" customHeight="1">
      <c r="B31" s="268" t="s">
        <v>82</v>
      </c>
      <c r="C31" s="268" t="s">
        <v>83</v>
      </c>
      <c r="D31" s="268" t="s">
        <v>84</v>
      </c>
      <c r="E31" s="268" t="s">
        <v>85</v>
      </c>
      <c r="F31" s="269"/>
      <c r="G31" s="246" t="s">
        <v>202</v>
      </c>
      <c r="H31" s="247"/>
      <c r="I31" s="248"/>
      <c r="J31" s="246" t="s">
        <v>203</v>
      </c>
      <c r="K31" s="247"/>
      <c r="L31" s="248"/>
      <c r="M31" s="246" t="s">
        <v>204</v>
      </c>
      <c r="N31" s="247"/>
      <c r="O31" s="248"/>
    </row>
    <row r="32" spans="2:15" s="88" customFormat="1" ht="45">
      <c r="B32" s="270"/>
      <c r="C32" s="270"/>
      <c r="D32" s="270"/>
      <c r="E32" s="270"/>
      <c r="F32" s="270"/>
      <c r="G32" s="120" t="s">
        <v>86</v>
      </c>
      <c r="H32" s="120" t="s">
        <v>13</v>
      </c>
      <c r="I32" s="120" t="s">
        <v>87</v>
      </c>
      <c r="J32" s="120" t="s">
        <v>86</v>
      </c>
      <c r="K32" s="120" t="s">
        <v>13</v>
      </c>
      <c r="L32" s="120" t="s">
        <v>87</v>
      </c>
      <c r="M32" s="120" t="s">
        <v>86</v>
      </c>
      <c r="N32" s="120" t="s">
        <v>13</v>
      </c>
      <c r="O32" s="120" t="s">
        <v>87</v>
      </c>
    </row>
    <row r="33" spans="2:15" s="88" customFormat="1" ht="11.25">
      <c r="B33" s="119">
        <v>1</v>
      </c>
      <c r="C33" s="119">
        <v>2</v>
      </c>
      <c r="D33" s="119">
        <v>3</v>
      </c>
      <c r="E33" s="119">
        <v>4</v>
      </c>
      <c r="F33" s="119">
        <f aca="true" t="shared" si="0" ref="F33:O33">E33+1</f>
        <v>5</v>
      </c>
      <c r="G33" s="119">
        <f t="shared" si="0"/>
        <v>6</v>
      </c>
      <c r="H33" s="119">
        <f t="shared" si="0"/>
        <v>7</v>
      </c>
      <c r="I33" s="119">
        <f t="shared" si="0"/>
        <v>8</v>
      </c>
      <c r="J33" s="119">
        <f t="shared" si="0"/>
        <v>9</v>
      </c>
      <c r="K33" s="119">
        <f t="shared" si="0"/>
        <v>10</v>
      </c>
      <c r="L33" s="119">
        <f t="shared" si="0"/>
        <v>11</v>
      </c>
      <c r="M33" s="119">
        <f t="shared" si="0"/>
        <v>12</v>
      </c>
      <c r="N33" s="119">
        <f t="shared" si="0"/>
        <v>13</v>
      </c>
      <c r="O33" s="119">
        <f t="shared" si="0"/>
        <v>14</v>
      </c>
    </row>
    <row r="34" spans="2:15" s="88" customFormat="1" ht="11.25">
      <c r="B34" s="122">
        <v>7</v>
      </c>
      <c r="C34" s="122">
        <v>1</v>
      </c>
      <c r="D34" s="123"/>
      <c r="E34" s="124"/>
      <c r="F34" s="124"/>
      <c r="G34" s="93">
        <f>G35+G38+G40+G45+G47+G49+G43</f>
        <v>1377340</v>
      </c>
      <c r="H34" s="93"/>
      <c r="I34" s="93"/>
      <c r="J34" s="93">
        <f>J35+J38+J40+J43</f>
        <v>1279592</v>
      </c>
      <c r="K34" s="93"/>
      <c r="L34" s="93"/>
      <c r="M34" s="93">
        <f>M45+M47+M49+M43</f>
        <v>1285866</v>
      </c>
      <c r="N34" s="126"/>
      <c r="O34" s="126"/>
    </row>
    <row r="35" spans="2:15" s="106" customFormat="1" ht="11.25" customHeight="1">
      <c r="B35" s="134">
        <v>7</v>
      </c>
      <c r="C35" s="134">
        <v>1</v>
      </c>
      <c r="D35" s="184">
        <v>110100151</v>
      </c>
      <c r="E35" s="135"/>
      <c r="F35" s="135"/>
      <c r="G35" s="98">
        <f>G36+G37</f>
        <v>38300</v>
      </c>
      <c r="H35" s="98"/>
      <c r="I35" s="98"/>
      <c r="J35" s="98">
        <f>J36+J37</f>
        <v>34500</v>
      </c>
      <c r="K35" s="98"/>
      <c r="L35" s="98"/>
      <c r="M35" s="98">
        <v>0</v>
      </c>
      <c r="N35" s="136"/>
      <c r="O35" s="136"/>
    </row>
    <row r="36" spans="2:15" s="88" customFormat="1" ht="11.25">
      <c r="B36" s="128"/>
      <c r="C36" s="128"/>
      <c r="D36" s="129">
        <v>110100151</v>
      </c>
      <c r="E36" s="116">
        <v>110</v>
      </c>
      <c r="F36" s="116">
        <v>210</v>
      </c>
      <c r="G36" s="86">
        <f>J119</f>
        <v>31070</v>
      </c>
      <c r="H36" s="86"/>
      <c r="I36" s="86"/>
      <c r="J36" s="86">
        <f>M119</f>
        <v>34500</v>
      </c>
      <c r="K36" s="86"/>
      <c r="L36" s="86"/>
      <c r="M36" s="86">
        <v>0</v>
      </c>
      <c r="N36" s="125"/>
      <c r="O36" s="125"/>
    </row>
    <row r="37" spans="2:15" s="88" customFormat="1" ht="11.25">
      <c r="B37" s="128"/>
      <c r="C37" s="128"/>
      <c r="D37" s="129">
        <v>110100151</v>
      </c>
      <c r="E37" s="116">
        <v>240</v>
      </c>
      <c r="F37" s="116">
        <v>300</v>
      </c>
      <c r="G37" s="86">
        <f>J122</f>
        <v>7230</v>
      </c>
      <c r="H37" s="86"/>
      <c r="I37" s="86"/>
      <c r="J37" s="86">
        <f>M122</f>
        <v>0</v>
      </c>
      <c r="K37" s="86"/>
      <c r="L37" s="86"/>
      <c r="M37" s="98">
        <v>0</v>
      </c>
      <c r="N37" s="125"/>
      <c r="O37" s="125"/>
    </row>
    <row r="38" spans="2:15" s="101" customFormat="1" ht="11.25">
      <c r="B38" s="134">
        <v>7</v>
      </c>
      <c r="C38" s="134">
        <v>1</v>
      </c>
      <c r="D38" s="184">
        <v>110100155</v>
      </c>
      <c r="E38" s="115"/>
      <c r="F38" s="115"/>
      <c r="G38" s="98">
        <f>G39</f>
        <v>248310</v>
      </c>
      <c r="H38" s="98"/>
      <c r="I38" s="98"/>
      <c r="J38" s="98">
        <f>J39</f>
        <v>140482</v>
      </c>
      <c r="K38" s="98"/>
      <c r="L38" s="98"/>
      <c r="M38" s="86">
        <v>0</v>
      </c>
      <c r="N38" s="136"/>
      <c r="O38" s="136"/>
    </row>
    <row r="39" spans="2:15" s="88" customFormat="1" ht="11.25">
      <c r="B39" s="128"/>
      <c r="C39" s="128"/>
      <c r="D39" s="129">
        <v>110100155</v>
      </c>
      <c r="E39" s="116">
        <v>240</v>
      </c>
      <c r="F39" s="116">
        <v>220</v>
      </c>
      <c r="G39" s="86">
        <f>J124</f>
        <v>248310</v>
      </c>
      <c r="H39" s="86"/>
      <c r="I39" s="86"/>
      <c r="J39" s="86">
        <f>M124</f>
        <v>140482</v>
      </c>
      <c r="K39" s="86"/>
      <c r="L39" s="86"/>
      <c r="M39" s="98">
        <v>0</v>
      </c>
      <c r="N39" s="125"/>
      <c r="O39" s="125"/>
    </row>
    <row r="40" spans="2:15" s="106" customFormat="1" ht="11.25">
      <c r="B40" s="141">
        <v>7</v>
      </c>
      <c r="C40" s="141">
        <v>1</v>
      </c>
      <c r="D40" s="147">
        <v>110171490</v>
      </c>
      <c r="E40" s="118"/>
      <c r="F40" s="118"/>
      <c r="G40" s="98">
        <f>G41+G42</f>
        <v>1078930</v>
      </c>
      <c r="H40" s="98"/>
      <c r="I40" s="98"/>
      <c r="J40" s="98">
        <f>J41+J42</f>
        <v>1092810</v>
      </c>
      <c r="K40" s="98"/>
      <c r="L40" s="98"/>
      <c r="M40" s="86">
        <v>0</v>
      </c>
      <c r="N40" s="136"/>
      <c r="O40" s="136"/>
    </row>
    <row r="41" spans="2:15" s="88" customFormat="1" ht="11.25">
      <c r="B41" s="132"/>
      <c r="C41" s="132"/>
      <c r="D41" s="133">
        <v>110171491</v>
      </c>
      <c r="E41" s="116">
        <v>110</v>
      </c>
      <c r="F41" s="116">
        <v>210</v>
      </c>
      <c r="G41" s="86">
        <f>J128</f>
        <v>847420</v>
      </c>
      <c r="H41" s="86"/>
      <c r="I41" s="86"/>
      <c r="J41" s="86">
        <f>M129</f>
        <v>861300</v>
      </c>
      <c r="K41" s="86"/>
      <c r="L41" s="86"/>
      <c r="M41" s="86">
        <v>0</v>
      </c>
      <c r="N41" s="125"/>
      <c r="O41" s="125"/>
    </row>
    <row r="42" spans="2:15" s="88" customFormat="1" ht="11.25">
      <c r="B42" s="128"/>
      <c r="C42" s="128"/>
      <c r="D42" s="129">
        <v>110171492</v>
      </c>
      <c r="E42" s="116">
        <v>110</v>
      </c>
      <c r="F42" s="116">
        <v>210</v>
      </c>
      <c r="G42" s="86">
        <f>J133</f>
        <v>231510</v>
      </c>
      <c r="H42" s="86"/>
      <c r="I42" s="86"/>
      <c r="J42" s="86">
        <f>M133</f>
        <v>231510</v>
      </c>
      <c r="K42" s="86"/>
      <c r="L42" s="86"/>
      <c r="M42" s="86">
        <v>0</v>
      </c>
      <c r="N42" s="125"/>
      <c r="O42" s="125"/>
    </row>
    <row r="43" spans="2:15" s="101" customFormat="1" ht="11.25">
      <c r="B43" s="134">
        <v>7</v>
      </c>
      <c r="C43" s="134">
        <v>1</v>
      </c>
      <c r="D43" s="184">
        <v>110171493</v>
      </c>
      <c r="E43" s="115"/>
      <c r="F43" s="115"/>
      <c r="G43" s="98">
        <f>G44</f>
        <v>11800</v>
      </c>
      <c r="H43" s="98"/>
      <c r="I43" s="98"/>
      <c r="J43" s="98">
        <f>J44</f>
        <v>11800</v>
      </c>
      <c r="K43" s="98"/>
      <c r="L43" s="98"/>
      <c r="M43" s="98">
        <f>M44</f>
        <v>11800</v>
      </c>
      <c r="N43" s="136"/>
      <c r="O43" s="136"/>
    </row>
    <row r="44" spans="2:15" s="88" customFormat="1" ht="11.25">
      <c r="B44" s="128"/>
      <c r="C44" s="128"/>
      <c r="D44" s="129">
        <v>110171493</v>
      </c>
      <c r="E44" s="116"/>
      <c r="F44" s="116"/>
      <c r="G44" s="86">
        <f>J136</f>
        <v>11800</v>
      </c>
      <c r="H44" s="86"/>
      <c r="I44" s="86"/>
      <c r="J44" s="86">
        <f>G44</f>
        <v>11800</v>
      </c>
      <c r="K44" s="86"/>
      <c r="L44" s="86"/>
      <c r="M44" s="86">
        <f>J44</f>
        <v>11800</v>
      </c>
      <c r="N44" s="125"/>
      <c r="O44" s="125"/>
    </row>
    <row r="45" spans="2:15" s="101" customFormat="1" ht="11.25">
      <c r="B45" s="134">
        <v>7</v>
      </c>
      <c r="C45" s="134">
        <v>1</v>
      </c>
      <c r="D45" s="184">
        <v>9900000151</v>
      </c>
      <c r="E45" s="115"/>
      <c r="F45" s="115"/>
      <c r="G45" s="98">
        <v>0</v>
      </c>
      <c r="H45" s="98"/>
      <c r="I45" s="98"/>
      <c r="J45" s="98">
        <v>0</v>
      </c>
      <c r="K45" s="98"/>
      <c r="L45" s="98"/>
      <c r="M45" s="98">
        <f>M46</f>
        <v>34500</v>
      </c>
      <c r="N45" s="136"/>
      <c r="O45" s="136"/>
    </row>
    <row r="46" spans="2:15" s="88" customFormat="1" ht="11.25">
      <c r="B46" s="128"/>
      <c r="C46" s="128"/>
      <c r="D46" s="129">
        <v>9900000151</v>
      </c>
      <c r="E46" s="116">
        <v>110</v>
      </c>
      <c r="F46" s="116">
        <v>210</v>
      </c>
      <c r="G46" s="86">
        <v>0</v>
      </c>
      <c r="H46" s="86"/>
      <c r="I46" s="86"/>
      <c r="J46" s="86">
        <v>0</v>
      </c>
      <c r="K46" s="86"/>
      <c r="L46" s="86"/>
      <c r="M46" s="86">
        <f>P141</f>
        <v>34500</v>
      </c>
      <c r="N46" s="125"/>
      <c r="O46" s="125"/>
    </row>
    <row r="47" spans="2:15" s="101" customFormat="1" ht="11.25">
      <c r="B47" s="134">
        <v>7</v>
      </c>
      <c r="C47" s="134">
        <v>1</v>
      </c>
      <c r="D47" s="184">
        <v>9900000155</v>
      </c>
      <c r="E47" s="115"/>
      <c r="F47" s="115"/>
      <c r="G47" s="98">
        <v>0</v>
      </c>
      <c r="H47" s="98"/>
      <c r="I47" s="98"/>
      <c r="J47" s="98">
        <v>0</v>
      </c>
      <c r="K47" s="98"/>
      <c r="L47" s="98"/>
      <c r="M47" s="98">
        <f>M48</f>
        <v>146756</v>
      </c>
      <c r="N47" s="136"/>
      <c r="O47" s="136"/>
    </row>
    <row r="48" spans="2:15" s="88" customFormat="1" ht="11.25">
      <c r="B48" s="128"/>
      <c r="C48" s="128"/>
      <c r="D48" s="129">
        <v>9900000155</v>
      </c>
      <c r="E48" s="116">
        <v>240</v>
      </c>
      <c r="F48" s="116">
        <v>220</v>
      </c>
      <c r="G48" s="86">
        <v>0</v>
      </c>
      <c r="H48" s="86"/>
      <c r="I48" s="86"/>
      <c r="J48" s="86">
        <v>0</v>
      </c>
      <c r="K48" s="86"/>
      <c r="L48" s="86"/>
      <c r="M48" s="86">
        <f>P145</f>
        <v>146756</v>
      </c>
      <c r="N48" s="125"/>
      <c r="O48" s="125"/>
    </row>
    <row r="49" spans="2:15" s="101" customFormat="1" ht="11.25">
      <c r="B49" s="134">
        <v>7</v>
      </c>
      <c r="C49" s="134">
        <v>1</v>
      </c>
      <c r="D49" s="184">
        <v>9900071490</v>
      </c>
      <c r="E49" s="115"/>
      <c r="F49" s="115"/>
      <c r="G49" s="98">
        <v>0</v>
      </c>
      <c r="H49" s="98"/>
      <c r="I49" s="98"/>
      <c r="J49" s="98">
        <v>0</v>
      </c>
      <c r="K49" s="98"/>
      <c r="L49" s="98"/>
      <c r="M49" s="98">
        <f>M50+M51</f>
        <v>1092810</v>
      </c>
      <c r="N49" s="136"/>
      <c r="O49" s="136"/>
    </row>
    <row r="50" spans="2:15" s="88" customFormat="1" ht="11.25">
      <c r="B50" s="128"/>
      <c r="C50" s="128"/>
      <c r="D50" s="129">
        <v>9900071491</v>
      </c>
      <c r="E50" s="116">
        <v>110</v>
      </c>
      <c r="F50" s="116">
        <v>210</v>
      </c>
      <c r="G50" s="86">
        <v>0</v>
      </c>
      <c r="H50" s="86"/>
      <c r="I50" s="86"/>
      <c r="J50" s="86">
        <v>0</v>
      </c>
      <c r="K50" s="86"/>
      <c r="L50" s="86"/>
      <c r="M50" s="86">
        <f>P149</f>
        <v>861300</v>
      </c>
      <c r="N50" s="125"/>
      <c r="O50" s="125"/>
    </row>
    <row r="51" spans="2:15" s="88" customFormat="1" ht="11.25">
      <c r="B51" s="128"/>
      <c r="C51" s="128"/>
      <c r="D51" s="129">
        <v>9900071492</v>
      </c>
      <c r="E51" s="116">
        <v>110</v>
      </c>
      <c r="F51" s="116">
        <v>210</v>
      </c>
      <c r="G51" s="86">
        <v>0</v>
      </c>
      <c r="H51" s="86"/>
      <c r="I51" s="86"/>
      <c r="J51" s="86">
        <v>0</v>
      </c>
      <c r="K51" s="86"/>
      <c r="L51" s="86"/>
      <c r="M51" s="86">
        <f>P153</f>
        <v>231510</v>
      </c>
      <c r="N51" s="125"/>
      <c r="O51" s="125"/>
    </row>
    <row r="52" spans="2:15" s="88" customFormat="1" ht="11.25">
      <c r="B52" s="122">
        <v>7</v>
      </c>
      <c r="C52" s="122">
        <v>2</v>
      </c>
      <c r="D52" s="127"/>
      <c r="E52" s="117"/>
      <c r="F52" s="117"/>
      <c r="G52" s="93">
        <f>G53+G57+G61+G63+G65+G70+G72+G74+G59</f>
        <v>5264366</v>
      </c>
      <c r="H52" s="93"/>
      <c r="I52" s="93"/>
      <c r="J52" s="93">
        <f>J53+J57+J65+J70+J74+J61+J63+J59+J72</f>
        <v>6108415</v>
      </c>
      <c r="K52" s="93"/>
      <c r="L52" s="93"/>
      <c r="M52" s="93">
        <f>M76+M85+M90+M74+M79+M81+M83+M94+M92</f>
        <v>5016185</v>
      </c>
      <c r="N52" s="126"/>
      <c r="O52" s="126"/>
    </row>
    <row r="53" spans="2:15" s="88" customFormat="1" ht="11.25">
      <c r="B53" s="134">
        <v>7</v>
      </c>
      <c r="C53" s="134">
        <v>2</v>
      </c>
      <c r="D53" s="110" t="s">
        <v>126</v>
      </c>
      <c r="E53" s="115"/>
      <c r="F53" s="115"/>
      <c r="G53" s="98">
        <f>G54+G55+G56</f>
        <v>778216</v>
      </c>
      <c r="H53" s="98"/>
      <c r="I53" s="98"/>
      <c r="J53" s="98">
        <f>J54+J55+J56</f>
        <v>718505</v>
      </c>
      <c r="K53" s="98"/>
      <c r="L53" s="98"/>
      <c r="M53" s="98">
        <v>0</v>
      </c>
      <c r="N53" s="136"/>
      <c r="O53" s="136"/>
    </row>
    <row r="54" spans="2:15" s="88" customFormat="1" ht="11.25">
      <c r="B54" s="128"/>
      <c r="C54" s="128"/>
      <c r="D54" s="89" t="s">
        <v>126</v>
      </c>
      <c r="E54" s="116">
        <v>110</v>
      </c>
      <c r="F54" s="116">
        <v>210</v>
      </c>
      <c r="G54" s="86">
        <f>J163</f>
        <v>9590</v>
      </c>
      <c r="H54" s="86"/>
      <c r="I54" s="86"/>
      <c r="J54" s="86">
        <f>M163</f>
        <v>10700</v>
      </c>
      <c r="K54" s="86"/>
      <c r="L54" s="86"/>
      <c r="M54" s="86">
        <v>0</v>
      </c>
      <c r="N54" s="125"/>
      <c r="O54" s="125"/>
    </row>
    <row r="55" spans="2:15" s="88" customFormat="1" ht="11.25">
      <c r="B55" s="128"/>
      <c r="C55" s="128"/>
      <c r="D55" s="89" t="s">
        <v>126</v>
      </c>
      <c r="E55" s="116">
        <v>240</v>
      </c>
      <c r="F55" s="116">
        <v>220</v>
      </c>
      <c r="G55" s="86">
        <f>J166</f>
        <v>682145</v>
      </c>
      <c r="H55" s="86"/>
      <c r="I55" s="86"/>
      <c r="J55" s="86">
        <f>M166</f>
        <v>547600</v>
      </c>
      <c r="K55" s="86"/>
      <c r="L55" s="86"/>
      <c r="M55" s="86">
        <v>0</v>
      </c>
      <c r="N55" s="125"/>
      <c r="O55" s="125"/>
    </row>
    <row r="56" spans="2:15" s="88" customFormat="1" ht="11.25">
      <c r="B56" s="128"/>
      <c r="C56" s="128"/>
      <c r="D56" s="89" t="s">
        <v>126</v>
      </c>
      <c r="E56" s="116">
        <v>240</v>
      </c>
      <c r="F56" s="116">
        <v>300</v>
      </c>
      <c r="G56" s="86">
        <f>J177</f>
        <v>86481</v>
      </c>
      <c r="H56" s="86"/>
      <c r="I56" s="86"/>
      <c r="J56" s="86">
        <f>M177</f>
        <v>160205</v>
      </c>
      <c r="K56" s="86"/>
      <c r="L56" s="86"/>
      <c r="M56" s="86">
        <v>0</v>
      </c>
      <c r="N56" s="125"/>
      <c r="O56" s="125"/>
    </row>
    <row r="57" spans="2:15" s="88" customFormat="1" ht="11.25">
      <c r="B57" s="95">
        <v>7</v>
      </c>
      <c r="C57" s="95">
        <v>2</v>
      </c>
      <c r="D57" s="110" t="s">
        <v>130</v>
      </c>
      <c r="E57" s="115"/>
      <c r="F57" s="115"/>
      <c r="G57" s="98">
        <f>G58</f>
        <v>38920</v>
      </c>
      <c r="H57" s="98"/>
      <c r="I57" s="98"/>
      <c r="J57" s="98">
        <f>J58</f>
        <v>40670</v>
      </c>
      <c r="K57" s="98"/>
      <c r="L57" s="98"/>
      <c r="M57" s="98">
        <v>0</v>
      </c>
      <c r="N57" s="136"/>
      <c r="O57" s="136"/>
    </row>
    <row r="58" spans="2:15" s="88" customFormat="1" ht="11.25">
      <c r="B58" s="83"/>
      <c r="C58" s="83"/>
      <c r="D58" s="89" t="s">
        <v>130</v>
      </c>
      <c r="E58" s="116">
        <v>240</v>
      </c>
      <c r="F58" s="116">
        <v>220</v>
      </c>
      <c r="G58" s="86">
        <f>J181</f>
        <v>38920</v>
      </c>
      <c r="H58" s="86"/>
      <c r="I58" s="86"/>
      <c r="J58" s="86">
        <f>M181</f>
        <v>40670</v>
      </c>
      <c r="K58" s="86"/>
      <c r="L58" s="86"/>
      <c r="M58" s="86">
        <v>0</v>
      </c>
      <c r="N58" s="125"/>
      <c r="O58" s="125"/>
    </row>
    <row r="59" spans="2:15" s="88" customFormat="1" ht="11.25">
      <c r="B59" s="95">
        <v>7</v>
      </c>
      <c r="C59" s="95">
        <v>2</v>
      </c>
      <c r="D59" s="110" t="s">
        <v>242</v>
      </c>
      <c r="E59" s="206"/>
      <c r="F59" s="206"/>
      <c r="G59" s="98">
        <f>G60</f>
        <v>12840</v>
      </c>
      <c r="H59" s="86"/>
      <c r="I59" s="86"/>
      <c r="J59" s="98">
        <f>J60</f>
        <v>12900</v>
      </c>
      <c r="K59" s="86"/>
      <c r="L59" s="86"/>
      <c r="M59" s="86"/>
      <c r="N59" s="125"/>
      <c r="O59" s="125"/>
    </row>
    <row r="60" spans="2:15" s="88" customFormat="1" ht="11.25">
      <c r="B60" s="83"/>
      <c r="C60" s="83"/>
      <c r="D60" s="89" t="s">
        <v>242</v>
      </c>
      <c r="E60" s="124">
        <v>320</v>
      </c>
      <c r="F60" s="124">
        <v>260</v>
      </c>
      <c r="G60" s="86">
        <f>J183</f>
        <v>12840</v>
      </c>
      <c r="H60" s="86"/>
      <c r="I60" s="86"/>
      <c r="J60" s="86">
        <f>M183</f>
        <v>12900</v>
      </c>
      <c r="K60" s="86"/>
      <c r="L60" s="86"/>
      <c r="M60" s="86"/>
      <c r="N60" s="125"/>
      <c r="O60" s="125"/>
    </row>
    <row r="61" spans="2:15" s="101" customFormat="1" ht="11.25">
      <c r="B61" s="95">
        <v>7</v>
      </c>
      <c r="C61" s="95">
        <v>2</v>
      </c>
      <c r="D61" s="110" t="s">
        <v>132</v>
      </c>
      <c r="E61" s="115"/>
      <c r="F61" s="115"/>
      <c r="G61" s="98">
        <f>G62</f>
        <v>63104</v>
      </c>
      <c r="H61" s="98"/>
      <c r="I61" s="98"/>
      <c r="J61" s="98">
        <f>J62</f>
        <v>63200</v>
      </c>
      <c r="K61" s="98"/>
      <c r="L61" s="98"/>
      <c r="M61" s="98">
        <v>0</v>
      </c>
      <c r="N61" s="136"/>
      <c r="O61" s="136"/>
    </row>
    <row r="62" spans="2:15" s="88" customFormat="1" ht="11.25">
      <c r="B62" s="83"/>
      <c r="C62" s="83"/>
      <c r="D62" s="89" t="s">
        <v>132</v>
      </c>
      <c r="E62" s="116">
        <v>240</v>
      </c>
      <c r="F62" s="116">
        <v>220</v>
      </c>
      <c r="G62" s="86">
        <f>J186</f>
        <v>63104</v>
      </c>
      <c r="H62" s="86"/>
      <c r="I62" s="86"/>
      <c r="J62" s="86">
        <f>M186</f>
        <v>63200</v>
      </c>
      <c r="K62" s="86"/>
      <c r="L62" s="86"/>
      <c r="M62" s="86">
        <v>0</v>
      </c>
      <c r="N62" s="125"/>
      <c r="O62" s="125"/>
    </row>
    <row r="63" spans="2:15" s="101" customFormat="1" ht="11.25">
      <c r="B63" s="95">
        <v>7</v>
      </c>
      <c r="C63" s="95">
        <v>2</v>
      </c>
      <c r="D63" s="110" t="s">
        <v>134</v>
      </c>
      <c r="E63" s="115"/>
      <c r="F63" s="115"/>
      <c r="G63" s="98">
        <f>G64</f>
        <v>624960</v>
      </c>
      <c r="H63" s="98"/>
      <c r="I63" s="98"/>
      <c r="J63" s="98">
        <f>J64</f>
        <v>624960</v>
      </c>
      <c r="K63" s="98"/>
      <c r="L63" s="98"/>
      <c r="M63" s="98">
        <v>0</v>
      </c>
      <c r="N63" s="136"/>
      <c r="O63" s="136"/>
    </row>
    <row r="64" spans="2:15" s="88" customFormat="1" ht="11.25">
      <c r="B64" s="83"/>
      <c r="C64" s="83"/>
      <c r="D64" s="89" t="s">
        <v>134</v>
      </c>
      <c r="E64" s="116">
        <v>110</v>
      </c>
      <c r="F64" s="116">
        <v>210</v>
      </c>
      <c r="G64" s="86">
        <f>J189</f>
        <v>624960</v>
      </c>
      <c r="H64" s="86"/>
      <c r="I64" s="86"/>
      <c r="J64" s="86">
        <f>M189</f>
        <v>624960</v>
      </c>
      <c r="K64" s="86"/>
      <c r="L64" s="86"/>
      <c r="M64" s="86">
        <v>0</v>
      </c>
      <c r="N64" s="125"/>
      <c r="O64" s="125"/>
    </row>
    <row r="65" spans="2:15" s="88" customFormat="1" ht="11.25">
      <c r="B65" s="95">
        <v>7</v>
      </c>
      <c r="C65" s="95">
        <v>2</v>
      </c>
      <c r="D65" s="110" t="s">
        <v>136</v>
      </c>
      <c r="E65" s="116"/>
      <c r="F65" s="116"/>
      <c r="G65" s="98">
        <f>G67+G69+G66+G68</f>
        <v>3274530</v>
      </c>
      <c r="H65" s="98"/>
      <c r="I65" s="98"/>
      <c r="J65" s="98">
        <f>J67+J69+J66+J68</f>
        <v>4184780</v>
      </c>
      <c r="K65" s="98"/>
      <c r="L65" s="98"/>
      <c r="M65" s="98">
        <v>0</v>
      </c>
      <c r="N65" s="136"/>
      <c r="O65" s="136"/>
    </row>
    <row r="66" spans="2:15" s="88" customFormat="1" ht="11.25">
      <c r="B66" s="83"/>
      <c r="C66" s="83"/>
      <c r="D66" s="89" t="s">
        <v>140</v>
      </c>
      <c r="E66" s="116">
        <v>110</v>
      </c>
      <c r="F66" s="116">
        <v>210</v>
      </c>
      <c r="G66" s="86">
        <f>J194</f>
        <v>2536790</v>
      </c>
      <c r="H66" s="86"/>
      <c r="I66" s="86"/>
      <c r="J66" s="86">
        <f>M194</f>
        <v>3251190</v>
      </c>
      <c r="K66" s="86"/>
      <c r="L66" s="86"/>
      <c r="M66" s="86">
        <v>0</v>
      </c>
      <c r="N66" s="125"/>
      <c r="O66" s="125"/>
    </row>
    <row r="67" spans="2:15" s="88" customFormat="1" ht="11.25">
      <c r="B67" s="83"/>
      <c r="C67" s="83"/>
      <c r="D67" s="89" t="s">
        <v>141</v>
      </c>
      <c r="E67" s="116">
        <v>110</v>
      </c>
      <c r="F67" s="116">
        <v>210</v>
      </c>
      <c r="G67" s="86">
        <f>J199</f>
        <v>695450</v>
      </c>
      <c r="H67" s="86"/>
      <c r="I67" s="86"/>
      <c r="J67" s="86">
        <f>M199</f>
        <v>891300</v>
      </c>
      <c r="K67" s="86"/>
      <c r="L67" s="86"/>
      <c r="M67" s="86">
        <v>0</v>
      </c>
      <c r="N67" s="125"/>
      <c r="O67" s="125"/>
    </row>
    <row r="68" spans="2:15" s="88" customFormat="1" ht="11.25">
      <c r="B68" s="83"/>
      <c r="C68" s="83"/>
      <c r="D68" s="89" t="s">
        <v>141</v>
      </c>
      <c r="E68" s="116">
        <v>240</v>
      </c>
      <c r="F68" s="116">
        <v>220</v>
      </c>
      <c r="G68" s="86">
        <f>J204</f>
        <v>0</v>
      </c>
      <c r="H68" s="86"/>
      <c r="I68" s="86"/>
      <c r="J68" s="86">
        <f>M204</f>
        <v>0</v>
      </c>
      <c r="K68" s="86"/>
      <c r="L68" s="86"/>
      <c r="M68" s="86"/>
      <c r="N68" s="125"/>
      <c r="O68" s="125"/>
    </row>
    <row r="69" spans="2:15" s="88" customFormat="1" ht="11.25">
      <c r="B69" s="83"/>
      <c r="C69" s="83"/>
      <c r="D69" s="89" t="s">
        <v>142</v>
      </c>
      <c r="E69" s="116">
        <v>240</v>
      </c>
      <c r="F69" s="116">
        <v>300</v>
      </c>
      <c r="G69" s="86">
        <f>J205</f>
        <v>42290</v>
      </c>
      <c r="H69" s="86"/>
      <c r="I69" s="86"/>
      <c r="J69" s="86">
        <f>M205</f>
        <v>42290</v>
      </c>
      <c r="K69" s="86"/>
      <c r="L69" s="86"/>
      <c r="M69" s="86">
        <v>0</v>
      </c>
      <c r="N69" s="125"/>
      <c r="O69" s="125"/>
    </row>
    <row r="70" spans="2:15" s="101" customFormat="1" ht="11.25">
      <c r="B70" s="95">
        <v>7</v>
      </c>
      <c r="C70" s="95">
        <v>2</v>
      </c>
      <c r="D70" s="110" t="s">
        <v>144</v>
      </c>
      <c r="E70" s="115"/>
      <c r="F70" s="115"/>
      <c r="G70" s="98">
        <f>G71</f>
        <v>191570</v>
      </c>
      <c r="H70" s="98"/>
      <c r="I70" s="98"/>
      <c r="J70" s="98">
        <f>J71</f>
        <v>193700</v>
      </c>
      <c r="K70" s="98"/>
      <c r="L70" s="98"/>
      <c r="M70" s="98">
        <v>0</v>
      </c>
      <c r="N70" s="136"/>
      <c r="O70" s="136"/>
    </row>
    <row r="71" spans="2:15" s="88" customFormat="1" ht="11.25">
      <c r="B71" s="83"/>
      <c r="C71" s="83"/>
      <c r="D71" s="89" t="s">
        <v>144</v>
      </c>
      <c r="E71" s="116">
        <v>240</v>
      </c>
      <c r="F71" s="116">
        <v>220</v>
      </c>
      <c r="G71" s="86">
        <f>J207</f>
        <v>191570</v>
      </c>
      <c r="H71" s="86"/>
      <c r="I71" s="86"/>
      <c r="J71" s="86">
        <f>M207</f>
        <v>193700</v>
      </c>
      <c r="K71" s="86"/>
      <c r="L71" s="86"/>
      <c r="M71" s="86">
        <v>0</v>
      </c>
      <c r="N71" s="125"/>
      <c r="O71" s="125"/>
    </row>
    <row r="72" spans="2:15" s="88" customFormat="1" ht="11.25">
      <c r="B72" s="95">
        <v>7</v>
      </c>
      <c r="C72" s="95">
        <v>2</v>
      </c>
      <c r="D72" s="110" t="s">
        <v>145</v>
      </c>
      <c r="E72" s="96"/>
      <c r="F72" s="201"/>
      <c r="G72" s="115">
        <f>G73</f>
        <v>12146</v>
      </c>
      <c r="H72" s="115"/>
      <c r="I72" s="115"/>
      <c r="J72" s="115">
        <v>0</v>
      </c>
      <c r="K72" s="115"/>
      <c r="L72" s="115"/>
      <c r="M72" s="115">
        <v>0</v>
      </c>
      <c r="N72" s="135"/>
      <c r="O72" s="135"/>
    </row>
    <row r="73" spans="2:15" s="88" customFormat="1" ht="11.25">
      <c r="B73" s="83"/>
      <c r="C73" s="83"/>
      <c r="D73" s="89" t="s">
        <v>145</v>
      </c>
      <c r="E73" s="116">
        <v>850</v>
      </c>
      <c r="F73" s="116">
        <v>290</v>
      </c>
      <c r="G73" s="86">
        <f>J211</f>
        <v>12146</v>
      </c>
      <c r="H73" s="86"/>
      <c r="I73" s="86"/>
      <c r="J73" s="86">
        <v>0</v>
      </c>
      <c r="K73" s="86"/>
      <c r="L73" s="86"/>
      <c r="M73" s="86">
        <v>0</v>
      </c>
      <c r="N73" s="125"/>
      <c r="O73" s="125"/>
    </row>
    <row r="74" spans="2:15" s="101" customFormat="1" ht="11.25">
      <c r="B74" s="95">
        <v>7</v>
      </c>
      <c r="C74" s="95">
        <v>2</v>
      </c>
      <c r="D74" s="110" t="s">
        <v>147</v>
      </c>
      <c r="E74" s="115"/>
      <c r="F74" s="115"/>
      <c r="G74" s="98">
        <f>G75</f>
        <v>268080</v>
      </c>
      <c r="H74" s="98"/>
      <c r="I74" s="98"/>
      <c r="J74" s="98">
        <f>J75</f>
        <v>269700</v>
      </c>
      <c r="K74" s="98"/>
      <c r="L74" s="98"/>
      <c r="M74" s="98">
        <f>M75</f>
        <v>0</v>
      </c>
      <c r="N74" s="136"/>
      <c r="O74" s="136"/>
    </row>
    <row r="75" spans="2:15" s="88" customFormat="1" ht="11.25">
      <c r="B75" s="83"/>
      <c r="C75" s="83"/>
      <c r="D75" s="89" t="s">
        <v>147</v>
      </c>
      <c r="E75" s="116">
        <v>240</v>
      </c>
      <c r="F75" s="116">
        <v>220</v>
      </c>
      <c r="G75" s="86">
        <f>J214</f>
        <v>268080</v>
      </c>
      <c r="H75" s="86"/>
      <c r="I75" s="86"/>
      <c r="J75" s="86">
        <f>M214</f>
        <v>269700</v>
      </c>
      <c r="K75" s="86"/>
      <c r="L75" s="86"/>
      <c r="M75" s="86">
        <f>P216</f>
        <v>0</v>
      </c>
      <c r="N75" s="125"/>
      <c r="O75" s="125"/>
    </row>
    <row r="76" spans="2:15" s="88" customFormat="1" ht="11.25">
      <c r="B76" s="95">
        <v>7</v>
      </c>
      <c r="C76" s="95">
        <v>2</v>
      </c>
      <c r="D76" s="110" t="s">
        <v>149</v>
      </c>
      <c r="E76" s="96"/>
      <c r="F76" s="201"/>
      <c r="G76" s="98">
        <v>0</v>
      </c>
      <c r="H76" s="98"/>
      <c r="I76" s="98"/>
      <c r="J76" s="98">
        <v>0</v>
      </c>
      <c r="K76" s="98"/>
      <c r="L76" s="98"/>
      <c r="M76" s="98">
        <f>M77+M78</f>
        <v>706505</v>
      </c>
      <c r="N76" s="136"/>
      <c r="O76" s="136"/>
    </row>
    <row r="77" spans="2:15" s="88" customFormat="1" ht="11.25">
      <c r="B77" s="83"/>
      <c r="C77" s="83"/>
      <c r="D77" s="89" t="s">
        <v>149</v>
      </c>
      <c r="E77" s="84">
        <v>110</v>
      </c>
      <c r="F77" s="202">
        <v>210</v>
      </c>
      <c r="G77" s="86">
        <v>0</v>
      </c>
      <c r="H77" s="86"/>
      <c r="I77" s="86"/>
      <c r="J77" s="86">
        <v>0</v>
      </c>
      <c r="K77" s="86"/>
      <c r="L77" s="86"/>
      <c r="M77" s="86">
        <f>P219</f>
        <v>10700</v>
      </c>
      <c r="N77" s="125"/>
      <c r="O77" s="125"/>
    </row>
    <row r="78" spans="2:15" s="88" customFormat="1" ht="11.25">
      <c r="B78" s="83"/>
      <c r="C78" s="83"/>
      <c r="D78" s="89" t="s">
        <v>149</v>
      </c>
      <c r="E78" s="84">
        <v>240</v>
      </c>
      <c r="F78" s="202">
        <v>220</v>
      </c>
      <c r="G78" s="86">
        <v>0</v>
      </c>
      <c r="H78" s="86"/>
      <c r="I78" s="86"/>
      <c r="J78" s="86">
        <v>0</v>
      </c>
      <c r="K78" s="86"/>
      <c r="L78" s="86"/>
      <c r="M78" s="86">
        <f>P222+P229</f>
        <v>695805</v>
      </c>
      <c r="N78" s="125"/>
      <c r="O78" s="125"/>
    </row>
    <row r="79" spans="2:15" s="101" customFormat="1" ht="11.25">
      <c r="B79" s="95">
        <v>7</v>
      </c>
      <c r="C79" s="95">
        <v>2</v>
      </c>
      <c r="D79" s="110" t="s">
        <v>151</v>
      </c>
      <c r="E79" s="96"/>
      <c r="F79" s="201"/>
      <c r="G79" s="98">
        <v>0</v>
      </c>
      <c r="H79" s="98"/>
      <c r="I79" s="98"/>
      <c r="J79" s="98">
        <v>0</v>
      </c>
      <c r="K79" s="98"/>
      <c r="L79" s="98"/>
      <c r="M79" s="98">
        <f>M80</f>
        <v>42456</v>
      </c>
      <c r="N79" s="136"/>
      <c r="O79" s="136"/>
    </row>
    <row r="80" spans="2:15" s="88" customFormat="1" ht="11.25">
      <c r="B80" s="83"/>
      <c r="C80" s="83"/>
      <c r="D80" s="89" t="s">
        <v>151</v>
      </c>
      <c r="E80" s="84">
        <v>240</v>
      </c>
      <c r="F80" s="202">
        <v>220</v>
      </c>
      <c r="G80" s="86">
        <v>0</v>
      </c>
      <c r="H80" s="86"/>
      <c r="I80" s="86"/>
      <c r="J80" s="86">
        <v>0</v>
      </c>
      <c r="K80" s="86"/>
      <c r="L80" s="86"/>
      <c r="M80" s="86">
        <f>P232</f>
        <v>42456</v>
      </c>
      <c r="N80" s="125"/>
      <c r="O80" s="125"/>
    </row>
    <row r="81" spans="2:15" s="101" customFormat="1" ht="11.25">
      <c r="B81" s="95">
        <v>7</v>
      </c>
      <c r="C81" s="95">
        <v>2</v>
      </c>
      <c r="D81" s="110" t="s">
        <v>188</v>
      </c>
      <c r="E81" s="96"/>
      <c r="F81" s="201"/>
      <c r="G81" s="98">
        <v>0</v>
      </c>
      <c r="H81" s="98"/>
      <c r="I81" s="98"/>
      <c r="J81" s="98">
        <v>0</v>
      </c>
      <c r="K81" s="98"/>
      <c r="L81" s="98"/>
      <c r="M81" s="98">
        <f>M82</f>
        <v>63104</v>
      </c>
      <c r="N81" s="136"/>
      <c r="O81" s="136"/>
    </row>
    <row r="82" spans="2:15" s="88" customFormat="1" ht="11.25">
      <c r="B82" s="83"/>
      <c r="C82" s="83"/>
      <c r="D82" s="89" t="s">
        <v>188</v>
      </c>
      <c r="E82" s="84">
        <v>240</v>
      </c>
      <c r="F82" s="202">
        <v>220</v>
      </c>
      <c r="G82" s="86">
        <v>0</v>
      </c>
      <c r="H82" s="86"/>
      <c r="I82" s="86"/>
      <c r="J82" s="86">
        <v>0</v>
      </c>
      <c r="K82" s="86"/>
      <c r="L82" s="86"/>
      <c r="M82" s="86">
        <f>P234</f>
        <v>63104</v>
      </c>
      <c r="N82" s="125"/>
      <c r="O82" s="125"/>
    </row>
    <row r="83" spans="2:15" s="101" customFormat="1" ht="11.25">
      <c r="B83" s="95">
        <v>7</v>
      </c>
      <c r="C83" s="95">
        <v>2</v>
      </c>
      <c r="D83" s="110" t="s">
        <v>211</v>
      </c>
      <c r="E83" s="115"/>
      <c r="F83" s="115"/>
      <c r="G83" s="98">
        <v>0</v>
      </c>
      <c r="H83" s="98"/>
      <c r="I83" s="98"/>
      <c r="J83" s="98">
        <v>0</v>
      </c>
      <c r="K83" s="98"/>
      <c r="L83" s="98"/>
      <c r="M83" s="98">
        <f>M84</f>
        <v>624960</v>
      </c>
      <c r="N83" s="136"/>
      <c r="O83" s="136"/>
    </row>
    <row r="84" spans="2:15" s="88" customFormat="1" ht="11.25">
      <c r="B84" s="83"/>
      <c r="C84" s="83"/>
      <c r="D84" s="89" t="s">
        <v>211</v>
      </c>
      <c r="E84" s="116">
        <v>110</v>
      </c>
      <c r="F84" s="116">
        <v>210</v>
      </c>
      <c r="G84" s="86">
        <v>0</v>
      </c>
      <c r="H84" s="86"/>
      <c r="I84" s="86"/>
      <c r="J84" s="86">
        <v>0</v>
      </c>
      <c r="K84" s="86"/>
      <c r="L84" s="86"/>
      <c r="M84" s="86">
        <f>P237</f>
        <v>624960</v>
      </c>
      <c r="N84" s="125"/>
      <c r="O84" s="125"/>
    </row>
    <row r="85" spans="2:15" s="101" customFormat="1" ht="11.25">
      <c r="B85" s="95">
        <v>7</v>
      </c>
      <c r="C85" s="95">
        <v>2</v>
      </c>
      <c r="D85" s="110" t="s">
        <v>152</v>
      </c>
      <c r="E85" s="96"/>
      <c r="F85" s="201"/>
      <c r="G85" s="98">
        <v>0</v>
      </c>
      <c r="H85" s="98"/>
      <c r="I85" s="98"/>
      <c r="J85" s="98">
        <v>0</v>
      </c>
      <c r="K85" s="98"/>
      <c r="L85" s="98"/>
      <c r="M85" s="98">
        <f>M86+M87+M89+M88</f>
        <v>3115800</v>
      </c>
      <c r="N85" s="136"/>
      <c r="O85" s="136"/>
    </row>
    <row r="86" spans="2:15" s="88" customFormat="1" ht="11.25">
      <c r="B86" s="83"/>
      <c r="C86" s="83"/>
      <c r="D86" s="89" t="s">
        <v>154</v>
      </c>
      <c r="E86" s="84">
        <v>110</v>
      </c>
      <c r="F86" s="202">
        <v>210</v>
      </c>
      <c r="G86" s="86">
        <v>0</v>
      </c>
      <c r="H86" s="86"/>
      <c r="I86" s="86"/>
      <c r="J86" s="86">
        <v>0</v>
      </c>
      <c r="K86" s="86"/>
      <c r="L86" s="86"/>
      <c r="M86" s="86">
        <f>P243</f>
        <v>2340080</v>
      </c>
      <c r="N86" s="125"/>
      <c r="O86" s="125"/>
    </row>
    <row r="87" spans="2:15" s="88" customFormat="1" ht="11.25">
      <c r="B87" s="83"/>
      <c r="C87" s="83"/>
      <c r="D87" s="89" t="s">
        <v>156</v>
      </c>
      <c r="E87" s="84">
        <v>110</v>
      </c>
      <c r="F87" s="202">
        <v>210</v>
      </c>
      <c r="G87" s="86">
        <v>0</v>
      </c>
      <c r="H87" s="86"/>
      <c r="I87" s="86"/>
      <c r="J87" s="86">
        <v>0</v>
      </c>
      <c r="K87" s="86"/>
      <c r="L87" s="86"/>
      <c r="M87" s="86">
        <f>P247</f>
        <v>733430</v>
      </c>
      <c r="N87" s="125"/>
      <c r="O87" s="125"/>
    </row>
    <row r="88" spans="2:15" s="88" customFormat="1" ht="11.25">
      <c r="B88" s="83"/>
      <c r="C88" s="83"/>
      <c r="D88" s="89" t="s">
        <v>158</v>
      </c>
      <c r="E88" s="84">
        <v>240</v>
      </c>
      <c r="F88" s="202">
        <v>220</v>
      </c>
      <c r="G88" s="86">
        <v>0</v>
      </c>
      <c r="H88" s="86"/>
      <c r="I88" s="86"/>
      <c r="J88" s="86">
        <v>0</v>
      </c>
      <c r="K88" s="86"/>
      <c r="L88" s="86"/>
      <c r="M88" s="86">
        <f>P252</f>
        <v>0</v>
      </c>
      <c r="N88" s="125"/>
      <c r="O88" s="125"/>
    </row>
    <row r="89" spans="2:15" s="88" customFormat="1" ht="11.25">
      <c r="B89" s="83"/>
      <c r="C89" s="83"/>
      <c r="D89" s="89" t="s">
        <v>158</v>
      </c>
      <c r="E89" s="84">
        <v>240</v>
      </c>
      <c r="F89" s="202">
        <v>300</v>
      </c>
      <c r="G89" s="86">
        <v>0</v>
      </c>
      <c r="H89" s="86"/>
      <c r="I89" s="86"/>
      <c r="J89" s="86">
        <v>0</v>
      </c>
      <c r="K89" s="86"/>
      <c r="L89" s="86"/>
      <c r="M89" s="86">
        <f>P253</f>
        <v>42290</v>
      </c>
      <c r="N89" s="125"/>
      <c r="O89" s="125"/>
    </row>
    <row r="90" spans="2:15" s="101" customFormat="1" ht="11.25">
      <c r="B90" s="95">
        <v>7</v>
      </c>
      <c r="C90" s="95">
        <v>2</v>
      </c>
      <c r="D90" s="110" t="s">
        <v>160</v>
      </c>
      <c r="E90" s="96"/>
      <c r="F90" s="201"/>
      <c r="G90" s="98">
        <v>0</v>
      </c>
      <c r="H90" s="98"/>
      <c r="I90" s="98"/>
      <c r="J90" s="98">
        <v>0</v>
      </c>
      <c r="K90" s="98"/>
      <c r="L90" s="98"/>
      <c r="M90" s="98">
        <f>M91</f>
        <v>193700</v>
      </c>
      <c r="N90" s="136"/>
      <c r="O90" s="136"/>
    </row>
    <row r="91" spans="2:15" s="88" customFormat="1" ht="11.25">
      <c r="B91" s="83"/>
      <c r="C91" s="83"/>
      <c r="D91" s="89" t="s">
        <v>160</v>
      </c>
      <c r="E91" s="84">
        <v>240</v>
      </c>
      <c r="F91" s="202">
        <v>220</v>
      </c>
      <c r="G91" s="86">
        <v>0</v>
      </c>
      <c r="H91" s="86"/>
      <c r="I91" s="86"/>
      <c r="J91" s="86">
        <v>0</v>
      </c>
      <c r="K91" s="86"/>
      <c r="L91" s="86"/>
      <c r="M91" s="86">
        <f>P255</f>
        <v>193700</v>
      </c>
      <c r="N91" s="125"/>
      <c r="O91" s="125"/>
    </row>
    <row r="92" spans="2:15" s="101" customFormat="1" ht="11.25">
      <c r="B92" s="95">
        <v>7</v>
      </c>
      <c r="C92" s="95">
        <v>2</v>
      </c>
      <c r="D92" s="110" t="s">
        <v>226</v>
      </c>
      <c r="E92" s="96"/>
      <c r="F92" s="201"/>
      <c r="G92" s="194">
        <v>0</v>
      </c>
      <c r="H92" s="194"/>
      <c r="I92" s="194"/>
      <c r="J92" s="194">
        <v>0</v>
      </c>
      <c r="K92" s="194"/>
      <c r="L92" s="194"/>
      <c r="M92" s="194">
        <f>M93</f>
        <v>0</v>
      </c>
      <c r="N92" s="195"/>
      <c r="O92" s="136"/>
    </row>
    <row r="93" spans="2:15" s="88" customFormat="1" ht="11.25">
      <c r="B93" s="83"/>
      <c r="C93" s="83"/>
      <c r="D93" s="89" t="s">
        <v>226</v>
      </c>
      <c r="E93" s="84">
        <v>240</v>
      </c>
      <c r="F93" s="202">
        <v>220</v>
      </c>
      <c r="G93" s="196">
        <v>0</v>
      </c>
      <c r="H93" s="196"/>
      <c r="I93" s="196"/>
      <c r="J93" s="196">
        <v>0</v>
      </c>
      <c r="K93" s="196"/>
      <c r="L93" s="196"/>
      <c r="M93" s="196">
        <f>P258</f>
        <v>0</v>
      </c>
      <c r="N93" s="191"/>
      <c r="O93" s="125"/>
    </row>
    <row r="94" spans="2:15" s="101" customFormat="1" ht="11.25">
      <c r="B94" s="95">
        <v>7</v>
      </c>
      <c r="C94" s="95">
        <v>2</v>
      </c>
      <c r="D94" s="110" t="s">
        <v>210</v>
      </c>
      <c r="E94" s="115"/>
      <c r="F94" s="115"/>
      <c r="G94" s="194">
        <v>0</v>
      </c>
      <c r="H94" s="194"/>
      <c r="I94" s="194"/>
      <c r="J94" s="194">
        <v>0</v>
      </c>
      <c r="K94" s="194"/>
      <c r="L94" s="194"/>
      <c r="M94" s="194">
        <f>M95</f>
        <v>269660</v>
      </c>
      <c r="N94" s="195"/>
      <c r="O94" s="136"/>
    </row>
    <row r="95" spans="2:15" s="88" customFormat="1" ht="11.25">
      <c r="B95" s="83"/>
      <c r="C95" s="83"/>
      <c r="D95" s="89" t="s">
        <v>210</v>
      </c>
      <c r="E95" s="116">
        <v>240</v>
      </c>
      <c r="F95" s="116">
        <v>220</v>
      </c>
      <c r="G95" s="196">
        <v>0</v>
      </c>
      <c r="H95" s="196"/>
      <c r="I95" s="196"/>
      <c r="J95" s="196">
        <v>0</v>
      </c>
      <c r="K95" s="196"/>
      <c r="L95" s="196"/>
      <c r="M95" s="196">
        <f>P261</f>
        <v>269660</v>
      </c>
      <c r="N95" s="191"/>
      <c r="O95" s="125"/>
    </row>
    <row r="96" spans="2:15" s="88" customFormat="1" ht="11.25">
      <c r="B96" s="90">
        <v>7</v>
      </c>
      <c r="C96" s="90">
        <v>7</v>
      </c>
      <c r="D96" s="109"/>
      <c r="E96" s="91"/>
      <c r="F96" s="203"/>
      <c r="G96" s="192">
        <f>G97+G99+G101+G103</f>
        <v>60440</v>
      </c>
      <c r="H96" s="192"/>
      <c r="I96" s="192"/>
      <c r="J96" s="192">
        <f>J97+J99+J101+J103</f>
        <v>60450</v>
      </c>
      <c r="K96" s="192"/>
      <c r="L96" s="192"/>
      <c r="M96" s="192">
        <f>M97+M99+M101+M103</f>
        <v>60450</v>
      </c>
      <c r="N96" s="193"/>
      <c r="O96" s="126"/>
    </row>
    <row r="97" spans="2:15" s="88" customFormat="1" ht="11.25">
      <c r="B97" s="95">
        <v>7</v>
      </c>
      <c r="C97" s="95">
        <v>7</v>
      </c>
      <c r="D97" s="110" t="s">
        <v>220</v>
      </c>
      <c r="E97" s="96"/>
      <c r="F97" s="201"/>
      <c r="G97" s="194">
        <f>G98</f>
        <v>6050</v>
      </c>
      <c r="H97" s="194"/>
      <c r="I97" s="194"/>
      <c r="J97" s="194">
        <f>J98</f>
        <v>6050</v>
      </c>
      <c r="K97" s="194"/>
      <c r="L97" s="194"/>
      <c r="M97" s="194">
        <v>0</v>
      </c>
      <c r="N97" s="195"/>
      <c r="O97" s="136"/>
    </row>
    <row r="98" spans="2:15" s="88" customFormat="1" ht="11.25">
      <c r="B98" s="83"/>
      <c r="C98" s="83"/>
      <c r="D98" s="89" t="s">
        <v>220</v>
      </c>
      <c r="E98" s="84">
        <v>240</v>
      </c>
      <c r="F98" s="202">
        <v>220</v>
      </c>
      <c r="G98" s="196">
        <f>J269</f>
        <v>6050</v>
      </c>
      <c r="H98" s="196"/>
      <c r="I98" s="196"/>
      <c r="J98" s="196">
        <f>M269</f>
        <v>6050</v>
      </c>
      <c r="K98" s="196"/>
      <c r="L98" s="196"/>
      <c r="M98" s="196">
        <v>0</v>
      </c>
      <c r="N98" s="191"/>
      <c r="O98" s="125"/>
    </row>
    <row r="99" spans="2:15" s="88" customFormat="1" ht="11.25">
      <c r="B99" s="95">
        <v>7</v>
      </c>
      <c r="C99" s="95">
        <v>7</v>
      </c>
      <c r="D99" s="110" t="s">
        <v>213</v>
      </c>
      <c r="E99" s="96"/>
      <c r="F99" s="201"/>
      <c r="G99" s="194">
        <f>G100</f>
        <v>54390</v>
      </c>
      <c r="H99" s="194"/>
      <c r="I99" s="194"/>
      <c r="J99" s="194">
        <f>J100</f>
        <v>54400</v>
      </c>
      <c r="K99" s="194"/>
      <c r="L99" s="194"/>
      <c r="M99" s="194">
        <v>0</v>
      </c>
      <c r="N99" s="195"/>
      <c r="O99" s="136"/>
    </row>
    <row r="100" spans="2:15" s="88" customFormat="1" ht="11.25">
      <c r="B100" s="83"/>
      <c r="C100" s="83"/>
      <c r="D100" s="89" t="s">
        <v>213</v>
      </c>
      <c r="E100" s="84">
        <v>240</v>
      </c>
      <c r="F100" s="202">
        <v>220</v>
      </c>
      <c r="G100" s="196">
        <f>J272</f>
        <v>54390</v>
      </c>
      <c r="H100" s="196"/>
      <c r="I100" s="196"/>
      <c r="J100" s="196">
        <f>M272</f>
        <v>54400</v>
      </c>
      <c r="K100" s="196"/>
      <c r="L100" s="196"/>
      <c r="M100" s="196">
        <v>0</v>
      </c>
      <c r="N100" s="191"/>
      <c r="O100" s="125"/>
    </row>
    <row r="101" spans="2:15" s="88" customFormat="1" ht="11.25">
      <c r="B101" s="95">
        <v>7</v>
      </c>
      <c r="C101" s="95">
        <v>7</v>
      </c>
      <c r="D101" s="110" t="s">
        <v>215</v>
      </c>
      <c r="E101" s="96"/>
      <c r="F101" s="204"/>
      <c r="G101" s="194">
        <v>0</v>
      </c>
      <c r="H101" s="194"/>
      <c r="I101" s="194"/>
      <c r="J101" s="194">
        <v>0</v>
      </c>
      <c r="K101" s="194"/>
      <c r="L101" s="194"/>
      <c r="M101" s="194">
        <f>M102</f>
        <v>6050</v>
      </c>
      <c r="N101" s="195"/>
      <c r="O101" s="136"/>
    </row>
    <row r="102" spans="2:15" s="88" customFormat="1" ht="11.25">
      <c r="B102" s="83"/>
      <c r="C102" s="83"/>
      <c r="D102" s="89" t="s">
        <v>215</v>
      </c>
      <c r="E102" s="84">
        <v>240</v>
      </c>
      <c r="F102" s="205">
        <v>220</v>
      </c>
      <c r="G102" s="196">
        <v>0</v>
      </c>
      <c r="H102" s="196"/>
      <c r="I102" s="196"/>
      <c r="J102" s="196">
        <v>0</v>
      </c>
      <c r="K102" s="196"/>
      <c r="L102" s="196"/>
      <c r="M102" s="196">
        <f>P276</f>
        <v>6050</v>
      </c>
      <c r="N102" s="191"/>
      <c r="O102" s="125"/>
    </row>
    <row r="103" spans="2:15" s="88" customFormat="1" ht="11.25">
      <c r="B103" s="95">
        <v>7</v>
      </c>
      <c r="C103" s="95">
        <v>7</v>
      </c>
      <c r="D103" s="110" t="s">
        <v>216</v>
      </c>
      <c r="E103" s="96"/>
      <c r="F103" s="204"/>
      <c r="G103" s="194">
        <v>0</v>
      </c>
      <c r="H103" s="194"/>
      <c r="I103" s="194"/>
      <c r="J103" s="194">
        <v>0</v>
      </c>
      <c r="K103" s="194"/>
      <c r="L103" s="194"/>
      <c r="M103" s="194">
        <f>M104</f>
        <v>54400</v>
      </c>
      <c r="N103" s="195"/>
      <c r="O103" s="136"/>
    </row>
    <row r="104" spans="2:15" s="88" customFormat="1" ht="11.25">
      <c r="B104" s="83"/>
      <c r="C104" s="83"/>
      <c r="D104" s="89" t="s">
        <v>216</v>
      </c>
      <c r="E104" s="84">
        <v>240</v>
      </c>
      <c r="F104" s="205">
        <v>220</v>
      </c>
      <c r="G104" s="196">
        <v>0</v>
      </c>
      <c r="H104" s="196"/>
      <c r="I104" s="196"/>
      <c r="J104" s="196">
        <v>0</v>
      </c>
      <c r="K104" s="196"/>
      <c r="L104" s="196"/>
      <c r="M104" s="196">
        <f>P279</f>
        <v>54400</v>
      </c>
      <c r="N104" s="191"/>
      <c r="O104" s="125"/>
    </row>
    <row r="105" spans="4:15" s="88" customFormat="1" ht="11.25">
      <c r="D105" s="88" t="s">
        <v>88</v>
      </c>
      <c r="F105" s="137"/>
      <c r="G105" s="197">
        <f>G52+G34+G96</f>
        <v>6702146</v>
      </c>
      <c r="H105" s="138" t="s">
        <v>89</v>
      </c>
      <c r="I105" s="138" t="s">
        <v>89</v>
      </c>
      <c r="J105" s="197">
        <f>J52+J34+J96</f>
        <v>7448457</v>
      </c>
      <c r="K105" s="138" t="s">
        <v>89</v>
      </c>
      <c r="L105" s="138" t="s">
        <v>89</v>
      </c>
      <c r="M105" s="197">
        <f>M52+M34+M96</f>
        <v>6362501</v>
      </c>
      <c r="N105" s="138" t="s">
        <v>89</v>
      </c>
      <c r="O105" s="121" t="s">
        <v>89</v>
      </c>
    </row>
    <row r="106" spans="6:15" s="88" customFormat="1" ht="11.25">
      <c r="F106" s="88" t="s">
        <v>90</v>
      </c>
      <c r="G106" s="185">
        <f>G105</f>
        <v>6702146</v>
      </c>
      <c r="H106" s="121" t="s">
        <v>89</v>
      </c>
      <c r="I106" s="121" t="s">
        <v>89</v>
      </c>
      <c r="J106" s="185">
        <f>J105</f>
        <v>7448457</v>
      </c>
      <c r="K106" s="121" t="s">
        <v>89</v>
      </c>
      <c r="L106" s="121" t="s">
        <v>89</v>
      </c>
      <c r="M106" s="185">
        <f>M105</f>
        <v>6362501</v>
      </c>
      <c r="N106" s="121" t="s">
        <v>89</v>
      </c>
      <c r="O106" s="121" t="s">
        <v>89</v>
      </c>
    </row>
    <row r="107" spans="7:13" s="88" customFormat="1" ht="11.25">
      <c r="G107" s="140"/>
      <c r="J107" s="140"/>
      <c r="M107" s="140"/>
    </row>
    <row r="108" spans="7:13" s="88" customFormat="1" ht="11.25">
      <c r="G108" s="140"/>
      <c r="J108" s="140"/>
      <c r="M108" s="140"/>
    </row>
    <row r="109" spans="1:18" s="88" customFormat="1" ht="11.25">
      <c r="A109" s="252" t="s">
        <v>91</v>
      </c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</row>
    <row r="110" s="88" customFormat="1" ht="11.25"/>
    <row r="111" spans="1:18" s="88" customFormat="1" ht="22.5" customHeight="1">
      <c r="A111" s="253" t="s">
        <v>11</v>
      </c>
      <c r="B111" s="254"/>
      <c r="C111" s="255"/>
      <c r="D111" s="262" t="s">
        <v>12</v>
      </c>
      <c r="E111" s="265" t="s">
        <v>79</v>
      </c>
      <c r="F111" s="266"/>
      <c r="G111" s="266"/>
      <c r="H111" s="267"/>
      <c r="I111" s="268" t="s">
        <v>80</v>
      </c>
      <c r="J111" s="271" t="s">
        <v>81</v>
      </c>
      <c r="K111" s="271"/>
      <c r="L111" s="271"/>
      <c r="M111" s="271"/>
      <c r="N111" s="271"/>
      <c r="O111" s="271"/>
      <c r="P111" s="271"/>
      <c r="Q111" s="271"/>
      <c r="R111" s="271"/>
    </row>
    <row r="112" spans="1:18" s="88" customFormat="1" ht="23.25" customHeight="1">
      <c r="A112" s="256"/>
      <c r="B112" s="257"/>
      <c r="C112" s="258"/>
      <c r="D112" s="263"/>
      <c r="E112" s="268" t="s">
        <v>82</v>
      </c>
      <c r="F112" s="268" t="s">
        <v>83</v>
      </c>
      <c r="G112" s="268" t="s">
        <v>84</v>
      </c>
      <c r="H112" s="268" t="s">
        <v>85</v>
      </c>
      <c r="I112" s="269"/>
      <c r="J112" s="246" t="s">
        <v>202</v>
      </c>
      <c r="K112" s="247"/>
      <c r="L112" s="248"/>
      <c r="M112" s="246" t="s">
        <v>203</v>
      </c>
      <c r="N112" s="247"/>
      <c r="O112" s="248"/>
      <c r="P112" s="246" t="s">
        <v>204</v>
      </c>
      <c r="Q112" s="247"/>
      <c r="R112" s="248"/>
    </row>
    <row r="113" spans="1:18" s="88" customFormat="1" ht="75" customHeight="1">
      <c r="A113" s="259"/>
      <c r="B113" s="260"/>
      <c r="C113" s="261"/>
      <c r="D113" s="264"/>
      <c r="E113" s="270"/>
      <c r="F113" s="270"/>
      <c r="G113" s="270"/>
      <c r="H113" s="270"/>
      <c r="I113" s="270"/>
      <c r="J113" s="120" t="s">
        <v>86</v>
      </c>
      <c r="K113" s="120" t="s">
        <v>13</v>
      </c>
      <c r="L113" s="120" t="s">
        <v>87</v>
      </c>
      <c r="M113" s="120" t="s">
        <v>86</v>
      </c>
      <c r="N113" s="120" t="s">
        <v>13</v>
      </c>
      <c r="O113" s="120" t="s">
        <v>87</v>
      </c>
      <c r="P113" s="120" t="s">
        <v>86</v>
      </c>
      <c r="Q113" s="120" t="s">
        <v>13</v>
      </c>
      <c r="R113" s="120" t="s">
        <v>87</v>
      </c>
    </row>
    <row r="114" spans="1:18" s="88" customFormat="1" ht="11.25">
      <c r="A114" s="249">
        <v>1</v>
      </c>
      <c r="B114" s="250"/>
      <c r="C114" s="251"/>
      <c r="D114" s="119">
        <f>A114+1</f>
        <v>2</v>
      </c>
      <c r="E114" s="119">
        <f>D114+1</f>
        <v>3</v>
      </c>
      <c r="F114" s="119">
        <f aca="true" t="shared" si="1" ref="F114:R114">E114+1</f>
        <v>4</v>
      </c>
      <c r="G114" s="119">
        <f t="shared" si="1"/>
        <v>5</v>
      </c>
      <c r="H114" s="119">
        <f t="shared" si="1"/>
        <v>6</v>
      </c>
      <c r="I114" s="119">
        <f t="shared" si="1"/>
        <v>7</v>
      </c>
      <c r="J114" s="119">
        <f t="shared" si="1"/>
        <v>8</v>
      </c>
      <c r="K114" s="119">
        <f t="shared" si="1"/>
        <v>9</v>
      </c>
      <c r="L114" s="119">
        <f t="shared" si="1"/>
        <v>10</v>
      </c>
      <c r="M114" s="119">
        <f t="shared" si="1"/>
        <v>11</v>
      </c>
      <c r="N114" s="119">
        <f t="shared" si="1"/>
        <v>12</v>
      </c>
      <c r="O114" s="119">
        <f t="shared" si="1"/>
        <v>13</v>
      </c>
      <c r="P114" s="119">
        <f t="shared" si="1"/>
        <v>14</v>
      </c>
      <c r="Q114" s="119">
        <f t="shared" si="1"/>
        <v>15</v>
      </c>
      <c r="R114" s="119">
        <f t="shared" si="1"/>
        <v>16</v>
      </c>
    </row>
    <row r="115" spans="1:18" s="88" customFormat="1" ht="12.75" customHeight="1">
      <c r="A115" s="229" t="s">
        <v>63</v>
      </c>
      <c r="B115" s="230"/>
      <c r="C115" s="231"/>
      <c r="D115" s="130">
        <v>1</v>
      </c>
      <c r="E115" s="130">
        <v>7</v>
      </c>
      <c r="F115" s="141"/>
      <c r="G115" s="142"/>
      <c r="H115" s="142"/>
      <c r="I115" s="142"/>
      <c r="J115" s="185">
        <f>J159+J116+J264</f>
        <v>6702146</v>
      </c>
      <c r="K115" s="185"/>
      <c r="L115" s="185"/>
      <c r="M115" s="185">
        <f>M159+M116+M264</f>
        <v>7448457</v>
      </c>
      <c r="N115" s="185"/>
      <c r="O115" s="185"/>
      <c r="P115" s="185">
        <f>P159+P116+P264</f>
        <v>6362501</v>
      </c>
      <c r="Q115" s="139"/>
      <c r="R115" s="139"/>
    </row>
    <row r="116" spans="1:18" s="146" customFormat="1" ht="45" customHeight="1">
      <c r="A116" s="226" t="s">
        <v>161</v>
      </c>
      <c r="B116" s="227"/>
      <c r="C116" s="228"/>
      <c r="D116" s="80">
        <f>D115+1</f>
        <v>2</v>
      </c>
      <c r="E116" s="80">
        <v>7</v>
      </c>
      <c r="F116" s="145">
        <v>1</v>
      </c>
      <c r="G116" s="107" t="s">
        <v>62</v>
      </c>
      <c r="H116" s="108"/>
      <c r="I116" s="108"/>
      <c r="J116" s="81">
        <f>J117</f>
        <v>1377340</v>
      </c>
      <c r="K116" s="81"/>
      <c r="L116" s="81"/>
      <c r="M116" s="81">
        <f>M117</f>
        <v>1279592</v>
      </c>
      <c r="N116" s="81"/>
      <c r="O116" s="81"/>
      <c r="P116" s="81">
        <f>P117+P139</f>
        <v>1285866</v>
      </c>
      <c r="Q116" s="81"/>
      <c r="R116" s="81"/>
    </row>
    <row r="117" spans="1:18" s="88" customFormat="1" ht="24" customHeight="1">
      <c r="A117" s="229" t="s">
        <v>164</v>
      </c>
      <c r="B117" s="230"/>
      <c r="C117" s="231"/>
      <c r="D117" s="141">
        <f aca="true" t="shared" si="2" ref="D117:D175">D116+1</f>
        <v>3</v>
      </c>
      <c r="E117" s="130">
        <v>7</v>
      </c>
      <c r="F117" s="141">
        <v>1</v>
      </c>
      <c r="G117" s="131">
        <v>110100000</v>
      </c>
      <c r="H117" s="142"/>
      <c r="I117" s="142"/>
      <c r="J117" s="93">
        <f>J118+J124+J127</f>
        <v>1377340</v>
      </c>
      <c r="K117" s="93"/>
      <c r="L117" s="93"/>
      <c r="M117" s="93">
        <f>M118+M124+M127</f>
        <v>1279592</v>
      </c>
      <c r="N117" s="93"/>
      <c r="O117" s="93"/>
      <c r="P117" s="93">
        <f>P118+P124+P127</f>
        <v>0</v>
      </c>
      <c r="Q117" s="93"/>
      <c r="R117" s="93"/>
    </row>
    <row r="118" spans="1:18" s="88" customFormat="1" ht="37.5" customHeight="1">
      <c r="A118" s="232" t="s">
        <v>165</v>
      </c>
      <c r="B118" s="233"/>
      <c r="C118" s="234"/>
      <c r="D118" s="141">
        <f t="shared" si="2"/>
        <v>4</v>
      </c>
      <c r="E118" s="141">
        <v>7</v>
      </c>
      <c r="F118" s="141">
        <v>1</v>
      </c>
      <c r="G118" s="147">
        <v>110100151</v>
      </c>
      <c r="H118" s="148"/>
      <c r="I118" s="148"/>
      <c r="J118" s="98">
        <f>J119+J122</f>
        <v>38300</v>
      </c>
      <c r="K118" s="98"/>
      <c r="L118" s="98"/>
      <c r="M118" s="98">
        <f>M119+M122</f>
        <v>34500</v>
      </c>
      <c r="N118" s="98"/>
      <c r="O118" s="98"/>
      <c r="P118" s="98">
        <f>P119+P122</f>
        <v>0</v>
      </c>
      <c r="Q118" s="98"/>
      <c r="R118" s="98"/>
    </row>
    <row r="119" spans="1:18" s="106" customFormat="1" ht="22.5" customHeight="1">
      <c r="A119" s="223" t="s">
        <v>14</v>
      </c>
      <c r="B119" s="224"/>
      <c r="C119" s="225"/>
      <c r="D119" s="149">
        <f t="shared" si="2"/>
        <v>5</v>
      </c>
      <c r="E119" s="149">
        <v>7</v>
      </c>
      <c r="F119" s="149">
        <v>1</v>
      </c>
      <c r="G119" s="150">
        <v>110100151</v>
      </c>
      <c r="H119" s="151">
        <v>110</v>
      </c>
      <c r="I119" s="151">
        <v>210</v>
      </c>
      <c r="J119" s="100">
        <f>J120+J121</f>
        <v>31070</v>
      </c>
      <c r="K119" s="105"/>
      <c r="L119" s="105"/>
      <c r="M119" s="105">
        <f>M120+M121</f>
        <v>34500</v>
      </c>
      <c r="N119" s="105"/>
      <c r="O119" s="105"/>
      <c r="P119" s="105">
        <v>0</v>
      </c>
      <c r="Q119" s="105"/>
      <c r="R119" s="105"/>
    </row>
    <row r="120" spans="1:18" s="88" customFormat="1" ht="13.5" customHeight="1">
      <c r="A120" s="213" t="s">
        <v>15</v>
      </c>
      <c r="B120" s="214"/>
      <c r="C120" s="215"/>
      <c r="D120" s="132">
        <f t="shared" si="2"/>
        <v>6</v>
      </c>
      <c r="E120" s="132">
        <v>7</v>
      </c>
      <c r="F120" s="149">
        <v>1</v>
      </c>
      <c r="G120" s="133">
        <v>110100151</v>
      </c>
      <c r="H120" s="152">
        <v>111</v>
      </c>
      <c r="I120" s="152">
        <v>211</v>
      </c>
      <c r="J120" s="86">
        <f>дошк22!D16</f>
        <v>23860</v>
      </c>
      <c r="K120" s="86"/>
      <c r="L120" s="86"/>
      <c r="M120" s="86">
        <v>26500</v>
      </c>
      <c r="N120" s="86"/>
      <c r="O120" s="86"/>
      <c r="P120" s="86">
        <v>0</v>
      </c>
      <c r="Q120" s="86"/>
      <c r="R120" s="86"/>
    </row>
    <row r="121" spans="1:18" s="88" customFormat="1" ht="28.5" customHeight="1">
      <c r="A121" s="213" t="s">
        <v>16</v>
      </c>
      <c r="B121" s="214"/>
      <c r="C121" s="215"/>
      <c r="D121" s="132">
        <f t="shared" si="2"/>
        <v>7</v>
      </c>
      <c r="E121" s="132">
        <v>7</v>
      </c>
      <c r="F121" s="149">
        <v>1</v>
      </c>
      <c r="G121" s="133">
        <v>110100151</v>
      </c>
      <c r="H121" s="152">
        <v>119</v>
      </c>
      <c r="I121" s="152">
        <v>213</v>
      </c>
      <c r="J121" s="86">
        <f>дошк22!D27</f>
        <v>7210</v>
      </c>
      <c r="K121" s="86"/>
      <c r="L121" s="86"/>
      <c r="M121" s="86">
        <v>8000</v>
      </c>
      <c r="N121" s="86"/>
      <c r="O121" s="86"/>
      <c r="P121" s="86">
        <v>0</v>
      </c>
      <c r="Q121" s="86"/>
      <c r="R121" s="86"/>
    </row>
    <row r="122" spans="1:18" s="106" customFormat="1" ht="22.5" customHeight="1">
      <c r="A122" s="240" t="s">
        <v>25</v>
      </c>
      <c r="B122" s="241"/>
      <c r="C122" s="242"/>
      <c r="D122" s="132">
        <f t="shared" si="2"/>
        <v>8</v>
      </c>
      <c r="E122" s="149">
        <v>7</v>
      </c>
      <c r="F122" s="149">
        <v>1</v>
      </c>
      <c r="G122" s="150">
        <v>110100151</v>
      </c>
      <c r="H122" s="151">
        <v>240</v>
      </c>
      <c r="I122" s="151">
        <v>300</v>
      </c>
      <c r="J122" s="105">
        <f>+J123</f>
        <v>7230</v>
      </c>
      <c r="K122" s="105"/>
      <c r="L122" s="105"/>
      <c r="M122" s="105">
        <v>0</v>
      </c>
      <c r="N122" s="105"/>
      <c r="O122" s="105"/>
      <c r="P122" s="105">
        <v>0</v>
      </c>
      <c r="Q122" s="105"/>
      <c r="R122" s="105"/>
    </row>
    <row r="123" spans="1:18" s="88" customFormat="1" ht="36.75" customHeight="1">
      <c r="A123" s="213" t="s">
        <v>103</v>
      </c>
      <c r="B123" s="214"/>
      <c r="C123" s="215"/>
      <c r="D123" s="132">
        <f t="shared" si="2"/>
        <v>9</v>
      </c>
      <c r="E123" s="132">
        <v>7</v>
      </c>
      <c r="F123" s="149">
        <v>1</v>
      </c>
      <c r="G123" s="133">
        <v>110100151</v>
      </c>
      <c r="H123" s="152">
        <v>244</v>
      </c>
      <c r="I123" s="152">
        <v>346</v>
      </c>
      <c r="J123" s="86">
        <f>дошк22!D46</f>
        <v>7230</v>
      </c>
      <c r="K123" s="86"/>
      <c r="L123" s="86"/>
      <c r="M123" s="86">
        <v>0</v>
      </c>
      <c r="N123" s="86"/>
      <c r="O123" s="86"/>
      <c r="P123" s="86">
        <v>0</v>
      </c>
      <c r="Q123" s="86"/>
      <c r="R123" s="86"/>
    </row>
    <row r="124" spans="1:18" s="88" customFormat="1" ht="27" customHeight="1">
      <c r="A124" s="232" t="s">
        <v>166</v>
      </c>
      <c r="B124" s="233"/>
      <c r="C124" s="234"/>
      <c r="D124" s="141">
        <f t="shared" si="2"/>
        <v>10</v>
      </c>
      <c r="E124" s="141">
        <v>7</v>
      </c>
      <c r="F124" s="141">
        <v>1</v>
      </c>
      <c r="G124" s="147">
        <v>110100155</v>
      </c>
      <c r="H124" s="148"/>
      <c r="I124" s="148"/>
      <c r="J124" s="98">
        <f>J125</f>
        <v>248310</v>
      </c>
      <c r="K124" s="98"/>
      <c r="L124" s="98"/>
      <c r="M124" s="98">
        <f>M125</f>
        <v>140482</v>
      </c>
      <c r="N124" s="98"/>
      <c r="O124" s="98"/>
      <c r="P124" s="98">
        <f>P125</f>
        <v>0</v>
      </c>
      <c r="Q124" s="98"/>
      <c r="R124" s="98"/>
    </row>
    <row r="125" spans="1:18" s="106" customFormat="1" ht="26.25" customHeight="1">
      <c r="A125" s="243" t="s">
        <v>17</v>
      </c>
      <c r="B125" s="244"/>
      <c r="C125" s="245"/>
      <c r="D125" s="141">
        <f t="shared" si="2"/>
        <v>11</v>
      </c>
      <c r="E125" s="141">
        <v>7</v>
      </c>
      <c r="F125" s="141">
        <v>1</v>
      </c>
      <c r="G125" s="147">
        <v>110100155</v>
      </c>
      <c r="H125" s="148">
        <v>240</v>
      </c>
      <c r="I125" s="148">
        <v>220</v>
      </c>
      <c r="J125" s="98">
        <f>J126</f>
        <v>248310</v>
      </c>
      <c r="K125" s="98"/>
      <c r="L125" s="98"/>
      <c r="M125" s="98">
        <f>M126</f>
        <v>140482</v>
      </c>
      <c r="N125" s="98"/>
      <c r="O125" s="98"/>
      <c r="P125" s="98">
        <f>P126</f>
        <v>0</v>
      </c>
      <c r="Q125" s="98"/>
      <c r="R125" s="98"/>
    </row>
    <row r="126" spans="1:18" s="88" customFormat="1" ht="24.75" customHeight="1">
      <c r="A126" s="213" t="str">
        <f>A146</f>
        <v>Прочие работы, услуги</v>
      </c>
      <c r="B126" s="214"/>
      <c r="C126" s="215"/>
      <c r="D126" s="132">
        <f t="shared" si="2"/>
        <v>12</v>
      </c>
      <c r="E126" s="132">
        <v>7</v>
      </c>
      <c r="F126" s="149">
        <v>1</v>
      </c>
      <c r="G126" s="133">
        <v>110100155</v>
      </c>
      <c r="H126" s="152">
        <v>244</v>
      </c>
      <c r="I126" s="152">
        <v>226</v>
      </c>
      <c r="J126" s="86">
        <f>дошк22!D39</f>
        <v>248310</v>
      </c>
      <c r="K126" s="86"/>
      <c r="L126" s="86"/>
      <c r="M126" s="86">
        <v>140482</v>
      </c>
      <c r="N126" s="86"/>
      <c r="O126" s="86"/>
      <c r="P126" s="86">
        <v>0</v>
      </c>
      <c r="Q126" s="86"/>
      <c r="R126" s="86"/>
    </row>
    <row r="127" spans="1:18" s="88" customFormat="1" ht="87" customHeight="1">
      <c r="A127" s="207" t="s">
        <v>169</v>
      </c>
      <c r="B127" s="208"/>
      <c r="C127" s="209"/>
      <c r="D127" s="141">
        <f>D126+1</f>
        <v>13</v>
      </c>
      <c r="E127" s="141">
        <v>7</v>
      </c>
      <c r="F127" s="141">
        <v>1</v>
      </c>
      <c r="G127" s="147">
        <v>110171490</v>
      </c>
      <c r="H127" s="148"/>
      <c r="I127" s="148"/>
      <c r="J127" s="99">
        <f>J128+J132+J136</f>
        <v>1090730</v>
      </c>
      <c r="K127" s="98"/>
      <c r="L127" s="98"/>
      <c r="M127" s="98">
        <f>M128+M132+M136</f>
        <v>1104610</v>
      </c>
      <c r="N127" s="98"/>
      <c r="O127" s="98"/>
      <c r="P127" s="98">
        <f>P128+P132+P136</f>
        <v>0</v>
      </c>
      <c r="Q127" s="98"/>
      <c r="R127" s="98"/>
    </row>
    <row r="128" spans="1:18" s="94" customFormat="1" ht="45.75" customHeight="1">
      <c r="A128" s="220" t="s">
        <v>137</v>
      </c>
      <c r="B128" s="221"/>
      <c r="C128" s="222"/>
      <c r="D128" s="90">
        <f t="shared" si="2"/>
        <v>14</v>
      </c>
      <c r="E128" s="90">
        <v>7</v>
      </c>
      <c r="F128" s="90">
        <v>1</v>
      </c>
      <c r="G128" s="153">
        <v>110171491</v>
      </c>
      <c r="H128" s="91"/>
      <c r="I128" s="91"/>
      <c r="J128" s="93">
        <f>+J129</f>
        <v>847420</v>
      </c>
      <c r="K128" s="93"/>
      <c r="L128" s="93"/>
      <c r="M128" s="93">
        <f>M129</f>
        <v>861300</v>
      </c>
      <c r="N128" s="93"/>
      <c r="O128" s="93"/>
      <c r="P128" s="93">
        <f>P129</f>
        <v>0</v>
      </c>
      <c r="Q128" s="93"/>
      <c r="R128" s="93"/>
    </row>
    <row r="129" spans="1:18" s="106" customFormat="1" ht="39.75" customHeight="1">
      <c r="A129" s="223" t="s">
        <v>14</v>
      </c>
      <c r="B129" s="224"/>
      <c r="C129" s="225"/>
      <c r="D129" s="149">
        <f t="shared" si="2"/>
        <v>15</v>
      </c>
      <c r="E129" s="149">
        <v>7</v>
      </c>
      <c r="F129" s="149">
        <v>1</v>
      </c>
      <c r="G129" s="150">
        <v>110171491</v>
      </c>
      <c r="H129" s="151">
        <v>110</v>
      </c>
      <c r="I129" s="151">
        <v>210</v>
      </c>
      <c r="J129" s="100">
        <f>J130+J131</f>
        <v>847420</v>
      </c>
      <c r="K129" s="105"/>
      <c r="L129" s="105"/>
      <c r="M129" s="105">
        <f>M130+M131</f>
        <v>861300</v>
      </c>
      <c r="N129" s="105"/>
      <c r="O129" s="105"/>
      <c r="P129" s="105">
        <v>0</v>
      </c>
      <c r="Q129" s="105"/>
      <c r="R129" s="105"/>
    </row>
    <row r="130" spans="1:18" s="88" customFormat="1" ht="14.25" customHeight="1">
      <c r="A130" s="213" t="s">
        <v>15</v>
      </c>
      <c r="B130" s="214"/>
      <c r="C130" s="215"/>
      <c r="D130" s="132">
        <f t="shared" si="2"/>
        <v>16</v>
      </c>
      <c r="E130" s="132">
        <v>7</v>
      </c>
      <c r="F130" s="132">
        <v>1</v>
      </c>
      <c r="G130" s="133">
        <v>110171491</v>
      </c>
      <c r="H130" s="152">
        <v>111</v>
      </c>
      <c r="I130" s="152">
        <v>211</v>
      </c>
      <c r="J130" s="87">
        <f>дошк22!D18</f>
        <v>650860</v>
      </c>
      <c r="K130" s="86"/>
      <c r="L130" s="86"/>
      <c r="M130" s="86">
        <v>661520</v>
      </c>
      <c r="N130" s="86"/>
      <c r="O130" s="86"/>
      <c r="P130" s="105">
        <v>0</v>
      </c>
      <c r="Q130" s="86"/>
      <c r="R130" s="86"/>
    </row>
    <row r="131" spans="1:18" s="88" customFormat="1" ht="27" customHeight="1">
      <c r="A131" s="213" t="s">
        <v>16</v>
      </c>
      <c r="B131" s="214"/>
      <c r="C131" s="215"/>
      <c r="D131" s="132">
        <f t="shared" si="2"/>
        <v>17</v>
      </c>
      <c r="E131" s="132">
        <v>7</v>
      </c>
      <c r="F131" s="132">
        <v>1</v>
      </c>
      <c r="G131" s="133">
        <v>110171491</v>
      </c>
      <c r="H131" s="152">
        <v>119</v>
      </c>
      <c r="I131" s="152">
        <v>213</v>
      </c>
      <c r="J131" s="87">
        <f>дошк22!D29</f>
        <v>196560</v>
      </c>
      <c r="K131" s="86"/>
      <c r="L131" s="86"/>
      <c r="M131" s="86">
        <v>199780</v>
      </c>
      <c r="N131" s="86"/>
      <c r="O131" s="86"/>
      <c r="P131" s="105">
        <v>0</v>
      </c>
      <c r="Q131" s="86"/>
      <c r="R131" s="86"/>
    </row>
    <row r="132" spans="1:18" s="88" customFormat="1" ht="45" customHeight="1">
      <c r="A132" s="220" t="s">
        <v>170</v>
      </c>
      <c r="B132" s="221"/>
      <c r="C132" s="222"/>
      <c r="D132" s="90">
        <f t="shared" si="2"/>
        <v>18</v>
      </c>
      <c r="E132" s="90">
        <v>7</v>
      </c>
      <c r="F132" s="90">
        <v>1</v>
      </c>
      <c r="G132" s="153">
        <v>110171492</v>
      </c>
      <c r="H132" s="91"/>
      <c r="I132" s="91"/>
      <c r="J132" s="93">
        <f>J133</f>
        <v>231510</v>
      </c>
      <c r="K132" s="93"/>
      <c r="L132" s="93"/>
      <c r="M132" s="93">
        <f>M133</f>
        <v>231510</v>
      </c>
      <c r="N132" s="93"/>
      <c r="O132" s="93"/>
      <c r="P132" s="93">
        <v>0</v>
      </c>
      <c r="Q132" s="93"/>
      <c r="R132" s="93"/>
    </row>
    <row r="133" spans="1:18" s="106" customFormat="1" ht="21.75" customHeight="1">
      <c r="A133" s="223" t="s">
        <v>14</v>
      </c>
      <c r="B133" s="224"/>
      <c r="C133" s="225"/>
      <c r="D133" s="102">
        <f t="shared" si="2"/>
        <v>19</v>
      </c>
      <c r="E133" s="102">
        <v>7</v>
      </c>
      <c r="F133" s="102">
        <v>1</v>
      </c>
      <c r="G133" s="154">
        <v>110171492</v>
      </c>
      <c r="H133" s="103">
        <v>110</v>
      </c>
      <c r="I133" s="103">
        <v>210</v>
      </c>
      <c r="J133" s="105">
        <f>J134+J135</f>
        <v>231510</v>
      </c>
      <c r="K133" s="105"/>
      <c r="L133" s="105"/>
      <c r="M133" s="105">
        <f>M134+M135</f>
        <v>231510</v>
      </c>
      <c r="N133" s="105"/>
      <c r="O133" s="105"/>
      <c r="P133" s="105">
        <v>0</v>
      </c>
      <c r="Q133" s="105"/>
      <c r="R133" s="105"/>
    </row>
    <row r="134" spans="1:18" s="88" customFormat="1" ht="14.25" customHeight="1">
      <c r="A134" s="213" t="s">
        <v>15</v>
      </c>
      <c r="B134" s="214"/>
      <c r="C134" s="215"/>
      <c r="D134" s="83">
        <f t="shared" si="2"/>
        <v>20</v>
      </c>
      <c r="E134" s="83">
        <v>7</v>
      </c>
      <c r="F134" s="102">
        <v>1</v>
      </c>
      <c r="G134" s="155">
        <v>110171492</v>
      </c>
      <c r="H134" s="84">
        <v>111</v>
      </c>
      <c r="I134" s="84">
        <v>211</v>
      </c>
      <c r="J134" s="86">
        <f>дошк22!D19</f>
        <v>177810</v>
      </c>
      <c r="K134" s="86"/>
      <c r="L134" s="86"/>
      <c r="M134" s="86">
        <v>177810</v>
      </c>
      <c r="N134" s="86"/>
      <c r="O134" s="86"/>
      <c r="P134" s="86">
        <v>0</v>
      </c>
      <c r="Q134" s="86"/>
      <c r="R134" s="86"/>
    </row>
    <row r="135" spans="1:18" s="88" customFormat="1" ht="24.75" customHeight="1">
      <c r="A135" s="213" t="s">
        <v>16</v>
      </c>
      <c r="B135" s="214"/>
      <c r="C135" s="215"/>
      <c r="D135" s="83">
        <f t="shared" si="2"/>
        <v>21</v>
      </c>
      <c r="E135" s="83">
        <v>7</v>
      </c>
      <c r="F135" s="102">
        <v>1</v>
      </c>
      <c r="G135" s="155">
        <v>110171492</v>
      </c>
      <c r="H135" s="84">
        <v>119</v>
      </c>
      <c r="I135" s="84">
        <v>213</v>
      </c>
      <c r="J135" s="86">
        <f>дошк22!D30</f>
        <v>53700</v>
      </c>
      <c r="K135" s="86"/>
      <c r="L135" s="86"/>
      <c r="M135" s="86">
        <v>53700</v>
      </c>
      <c r="N135" s="86"/>
      <c r="O135" s="86"/>
      <c r="P135" s="86">
        <v>0</v>
      </c>
      <c r="Q135" s="86"/>
      <c r="R135" s="86"/>
    </row>
    <row r="136" spans="1:18" s="94" customFormat="1" ht="48.75" customHeight="1">
      <c r="A136" s="220" t="s">
        <v>139</v>
      </c>
      <c r="B136" s="221"/>
      <c r="C136" s="222"/>
      <c r="D136" s="90">
        <f t="shared" si="2"/>
        <v>22</v>
      </c>
      <c r="E136" s="90">
        <v>7</v>
      </c>
      <c r="F136" s="95">
        <v>1</v>
      </c>
      <c r="G136" s="153">
        <v>110171493</v>
      </c>
      <c r="H136" s="91"/>
      <c r="I136" s="91"/>
      <c r="J136" s="93">
        <f>J137</f>
        <v>11800</v>
      </c>
      <c r="K136" s="93"/>
      <c r="L136" s="93"/>
      <c r="M136" s="93">
        <f>M137</f>
        <v>11800</v>
      </c>
      <c r="N136" s="93"/>
      <c r="O136" s="93"/>
      <c r="P136" s="93">
        <f>P137</f>
        <v>0</v>
      </c>
      <c r="Q136" s="93"/>
      <c r="R136" s="93"/>
    </row>
    <row r="137" spans="1:18" s="106" customFormat="1" ht="24.75" customHeight="1">
      <c r="A137" s="223" t="s">
        <v>25</v>
      </c>
      <c r="B137" s="224"/>
      <c r="C137" s="225"/>
      <c r="D137" s="102">
        <f t="shared" si="2"/>
        <v>23</v>
      </c>
      <c r="E137" s="102">
        <v>7</v>
      </c>
      <c r="F137" s="102">
        <v>1</v>
      </c>
      <c r="G137" s="154">
        <v>110171493</v>
      </c>
      <c r="H137" s="103">
        <v>240</v>
      </c>
      <c r="I137" s="103">
        <v>300</v>
      </c>
      <c r="J137" s="105">
        <f>J138</f>
        <v>11800</v>
      </c>
      <c r="K137" s="105"/>
      <c r="L137" s="105"/>
      <c r="M137" s="105">
        <f>M138</f>
        <v>11800</v>
      </c>
      <c r="N137" s="105"/>
      <c r="O137" s="105"/>
      <c r="P137" s="105">
        <f>P138</f>
        <v>0</v>
      </c>
      <c r="Q137" s="105"/>
      <c r="R137" s="105"/>
    </row>
    <row r="138" spans="1:18" s="88" customFormat="1" ht="36.75" customHeight="1">
      <c r="A138" s="213" t="s">
        <v>103</v>
      </c>
      <c r="B138" s="214"/>
      <c r="C138" s="215"/>
      <c r="D138" s="132">
        <f t="shared" si="2"/>
        <v>24</v>
      </c>
      <c r="E138" s="83">
        <v>7</v>
      </c>
      <c r="F138" s="102">
        <v>1</v>
      </c>
      <c r="G138" s="155">
        <v>110171493</v>
      </c>
      <c r="H138" s="152">
        <v>244</v>
      </c>
      <c r="I138" s="152">
        <v>346</v>
      </c>
      <c r="J138" s="86">
        <f>дошк22!D47</f>
        <v>11800</v>
      </c>
      <c r="K138" s="86"/>
      <c r="L138" s="86"/>
      <c r="M138" s="86">
        <f>J138</f>
        <v>11800</v>
      </c>
      <c r="N138" s="86"/>
      <c r="O138" s="86"/>
      <c r="P138" s="86">
        <v>0</v>
      </c>
      <c r="Q138" s="86"/>
      <c r="R138" s="86"/>
    </row>
    <row r="139" spans="1:18" s="88" customFormat="1" ht="36" customHeight="1">
      <c r="A139" s="226" t="s">
        <v>100</v>
      </c>
      <c r="B139" s="227"/>
      <c r="C139" s="228"/>
      <c r="D139" s="80">
        <f>D135+1</f>
        <v>22</v>
      </c>
      <c r="E139" s="80">
        <v>7</v>
      </c>
      <c r="F139" s="145">
        <v>1</v>
      </c>
      <c r="G139" s="156">
        <v>9900000000</v>
      </c>
      <c r="H139" s="108"/>
      <c r="I139" s="108"/>
      <c r="J139" s="81">
        <v>0</v>
      </c>
      <c r="K139" s="81"/>
      <c r="L139" s="81"/>
      <c r="M139" s="81"/>
      <c r="N139" s="81"/>
      <c r="O139" s="81"/>
      <c r="P139" s="81">
        <f>P140+P144+P147</f>
        <v>1285866</v>
      </c>
      <c r="Q139" s="81"/>
      <c r="R139" s="81"/>
    </row>
    <row r="140" spans="1:18" s="88" customFormat="1" ht="37.5" customHeight="1">
      <c r="A140" s="232" t="s">
        <v>165</v>
      </c>
      <c r="B140" s="233"/>
      <c r="C140" s="234"/>
      <c r="D140" s="141">
        <f t="shared" si="2"/>
        <v>23</v>
      </c>
      <c r="E140" s="141">
        <v>7</v>
      </c>
      <c r="F140" s="141">
        <v>1</v>
      </c>
      <c r="G140" s="147">
        <v>9900000151</v>
      </c>
      <c r="H140" s="148"/>
      <c r="I140" s="148"/>
      <c r="J140" s="98"/>
      <c r="K140" s="98"/>
      <c r="L140" s="98"/>
      <c r="M140" s="98"/>
      <c r="N140" s="98"/>
      <c r="O140" s="98"/>
      <c r="P140" s="98">
        <f>P141</f>
        <v>34500</v>
      </c>
      <c r="Q140" s="98"/>
      <c r="R140" s="98"/>
    </row>
    <row r="141" spans="1:18" s="106" customFormat="1" ht="38.25" customHeight="1">
      <c r="A141" s="223" t="s">
        <v>14</v>
      </c>
      <c r="B141" s="224"/>
      <c r="C141" s="225"/>
      <c r="D141" s="149">
        <f t="shared" si="2"/>
        <v>24</v>
      </c>
      <c r="E141" s="149">
        <v>7</v>
      </c>
      <c r="F141" s="149">
        <v>1</v>
      </c>
      <c r="G141" s="150">
        <v>9900000151</v>
      </c>
      <c r="H141" s="151">
        <v>110</v>
      </c>
      <c r="I141" s="151">
        <v>210</v>
      </c>
      <c r="J141" s="105"/>
      <c r="K141" s="105"/>
      <c r="L141" s="105"/>
      <c r="M141" s="105"/>
      <c r="N141" s="105"/>
      <c r="O141" s="105"/>
      <c r="P141" s="105">
        <f>P142+P143</f>
        <v>34500</v>
      </c>
      <c r="Q141" s="105"/>
      <c r="R141" s="105"/>
    </row>
    <row r="142" spans="1:18" s="88" customFormat="1" ht="22.5" customHeight="1">
      <c r="A142" s="213" t="s">
        <v>15</v>
      </c>
      <c r="B142" s="214"/>
      <c r="C142" s="215"/>
      <c r="D142" s="132">
        <f t="shared" si="2"/>
        <v>25</v>
      </c>
      <c r="E142" s="132">
        <v>7</v>
      </c>
      <c r="F142" s="149">
        <v>1</v>
      </c>
      <c r="G142" s="133">
        <v>9900000151</v>
      </c>
      <c r="H142" s="152">
        <v>111</v>
      </c>
      <c r="I142" s="152">
        <v>211</v>
      </c>
      <c r="J142" s="86"/>
      <c r="K142" s="86"/>
      <c r="L142" s="86"/>
      <c r="M142" s="86"/>
      <c r="N142" s="86"/>
      <c r="O142" s="86"/>
      <c r="P142" s="86">
        <f>M120</f>
        <v>26500</v>
      </c>
      <c r="Q142" s="86"/>
      <c r="R142" s="86"/>
    </row>
    <row r="143" spans="1:18" s="88" customFormat="1" ht="28.5" customHeight="1">
      <c r="A143" s="213" t="s">
        <v>16</v>
      </c>
      <c r="B143" s="214"/>
      <c r="C143" s="215"/>
      <c r="D143" s="132">
        <f t="shared" si="2"/>
        <v>26</v>
      </c>
      <c r="E143" s="132">
        <v>7</v>
      </c>
      <c r="F143" s="149">
        <v>1</v>
      </c>
      <c r="G143" s="133">
        <v>9900000151</v>
      </c>
      <c r="H143" s="152">
        <v>119</v>
      </c>
      <c r="I143" s="152">
        <v>213</v>
      </c>
      <c r="J143" s="86"/>
      <c r="K143" s="86"/>
      <c r="L143" s="86"/>
      <c r="M143" s="86"/>
      <c r="N143" s="86"/>
      <c r="O143" s="86"/>
      <c r="P143" s="86">
        <f>M121</f>
        <v>8000</v>
      </c>
      <c r="Q143" s="86"/>
      <c r="R143" s="86"/>
    </row>
    <row r="144" spans="1:18" s="88" customFormat="1" ht="24.75" customHeight="1">
      <c r="A144" s="232" t="s">
        <v>166</v>
      </c>
      <c r="B144" s="233"/>
      <c r="C144" s="234"/>
      <c r="D144" s="141">
        <f t="shared" si="2"/>
        <v>27</v>
      </c>
      <c r="E144" s="141">
        <v>7</v>
      </c>
      <c r="F144" s="141">
        <v>1</v>
      </c>
      <c r="G144" s="147">
        <v>9900000155</v>
      </c>
      <c r="H144" s="148"/>
      <c r="I144" s="148"/>
      <c r="J144" s="98"/>
      <c r="K144" s="98"/>
      <c r="L144" s="98"/>
      <c r="M144" s="98"/>
      <c r="N144" s="98"/>
      <c r="O144" s="98"/>
      <c r="P144" s="98">
        <f>P145</f>
        <v>146756</v>
      </c>
      <c r="Q144" s="98"/>
      <c r="R144" s="98"/>
    </row>
    <row r="145" spans="1:18" s="106" customFormat="1" ht="28.5" customHeight="1">
      <c r="A145" s="240" t="s">
        <v>25</v>
      </c>
      <c r="B145" s="241"/>
      <c r="C145" s="242"/>
      <c r="D145" s="149">
        <f t="shared" si="2"/>
        <v>28</v>
      </c>
      <c r="E145" s="149">
        <v>7</v>
      </c>
      <c r="F145" s="149">
        <v>1</v>
      </c>
      <c r="G145" s="150">
        <v>9900000155</v>
      </c>
      <c r="H145" s="151">
        <v>240</v>
      </c>
      <c r="I145" s="151">
        <v>220</v>
      </c>
      <c r="J145" s="105"/>
      <c r="K145" s="105"/>
      <c r="L145" s="105"/>
      <c r="M145" s="105"/>
      <c r="N145" s="105"/>
      <c r="O145" s="105"/>
      <c r="P145" s="105">
        <f>P146</f>
        <v>146756</v>
      </c>
      <c r="Q145" s="105"/>
      <c r="R145" s="105"/>
    </row>
    <row r="146" spans="1:18" s="88" customFormat="1" ht="27.75" customHeight="1">
      <c r="A146" s="216" t="s">
        <v>23</v>
      </c>
      <c r="B146" s="217"/>
      <c r="C146" s="218"/>
      <c r="D146" s="149">
        <f t="shared" si="2"/>
        <v>29</v>
      </c>
      <c r="E146" s="132">
        <v>7</v>
      </c>
      <c r="F146" s="149">
        <v>1</v>
      </c>
      <c r="G146" s="133">
        <v>9900000155</v>
      </c>
      <c r="H146" s="152">
        <v>244</v>
      </c>
      <c r="I146" s="152">
        <v>226</v>
      </c>
      <c r="J146" s="86"/>
      <c r="K146" s="86"/>
      <c r="L146" s="86"/>
      <c r="M146" s="86"/>
      <c r="N146" s="86"/>
      <c r="O146" s="86"/>
      <c r="P146" s="86">
        <v>146756</v>
      </c>
      <c r="Q146" s="86"/>
      <c r="R146" s="86"/>
    </row>
    <row r="147" spans="1:18" s="88" customFormat="1" ht="83.25" customHeight="1">
      <c r="A147" s="207" t="s">
        <v>169</v>
      </c>
      <c r="B147" s="208"/>
      <c r="C147" s="209"/>
      <c r="D147" s="141">
        <f>D146+1</f>
        <v>30</v>
      </c>
      <c r="E147" s="141">
        <v>7</v>
      </c>
      <c r="F147" s="141">
        <v>1</v>
      </c>
      <c r="G147" s="147">
        <v>9900071490</v>
      </c>
      <c r="H147" s="148"/>
      <c r="I147" s="148"/>
      <c r="J147" s="98"/>
      <c r="K147" s="98"/>
      <c r="L147" s="98"/>
      <c r="M147" s="98"/>
      <c r="N147" s="98"/>
      <c r="O147" s="98"/>
      <c r="P147" s="98">
        <f>P148+P152+P156</f>
        <v>1104610</v>
      </c>
      <c r="Q147" s="98"/>
      <c r="R147" s="98"/>
    </row>
    <row r="148" spans="1:18" s="88" customFormat="1" ht="53.25" customHeight="1">
      <c r="A148" s="220" t="s">
        <v>137</v>
      </c>
      <c r="B148" s="221"/>
      <c r="C148" s="222"/>
      <c r="D148" s="141">
        <f t="shared" si="2"/>
        <v>31</v>
      </c>
      <c r="E148" s="130">
        <v>7</v>
      </c>
      <c r="F148" s="141">
        <v>1</v>
      </c>
      <c r="G148" s="131">
        <v>9900071491</v>
      </c>
      <c r="H148" s="142"/>
      <c r="I148" s="142"/>
      <c r="J148" s="93"/>
      <c r="K148" s="93"/>
      <c r="L148" s="93"/>
      <c r="M148" s="93"/>
      <c r="N148" s="93"/>
      <c r="O148" s="93"/>
      <c r="P148" s="93">
        <f>P149</f>
        <v>861300</v>
      </c>
      <c r="Q148" s="93"/>
      <c r="R148" s="93"/>
    </row>
    <row r="149" spans="1:18" s="106" customFormat="1" ht="36" customHeight="1">
      <c r="A149" s="223" t="s">
        <v>14</v>
      </c>
      <c r="B149" s="224"/>
      <c r="C149" s="225"/>
      <c r="D149" s="149">
        <f t="shared" si="2"/>
        <v>32</v>
      </c>
      <c r="E149" s="149">
        <v>7</v>
      </c>
      <c r="F149" s="149">
        <v>1</v>
      </c>
      <c r="G149" s="150">
        <v>9900071491</v>
      </c>
      <c r="H149" s="151">
        <v>110</v>
      </c>
      <c r="I149" s="151">
        <v>210</v>
      </c>
      <c r="J149" s="105"/>
      <c r="K149" s="105"/>
      <c r="L149" s="105"/>
      <c r="M149" s="105"/>
      <c r="N149" s="105"/>
      <c r="O149" s="105"/>
      <c r="P149" s="105">
        <f>P150+P151</f>
        <v>861300</v>
      </c>
      <c r="Q149" s="105"/>
      <c r="R149" s="105"/>
    </row>
    <row r="150" spans="1:18" s="88" customFormat="1" ht="21" customHeight="1">
      <c r="A150" s="213" t="s">
        <v>15</v>
      </c>
      <c r="B150" s="214"/>
      <c r="C150" s="215"/>
      <c r="D150" s="149">
        <f t="shared" si="2"/>
        <v>33</v>
      </c>
      <c r="E150" s="132">
        <v>7</v>
      </c>
      <c r="F150" s="149">
        <v>1</v>
      </c>
      <c r="G150" s="133">
        <v>9900071491</v>
      </c>
      <c r="H150" s="152">
        <v>111</v>
      </c>
      <c r="I150" s="152">
        <v>211</v>
      </c>
      <c r="J150" s="86"/>
      <c r="K150" s="86"/>
      <c r="L150" s="86"/>
      <c r="M150" s="86"/>
      <c r="N150" s="86"/>
      <c r="O150" s="86"/>
      <c r="P150" s="86">
        <f>M130</f>
        <v>661520</v>
      </c>
      <c r="Q150" s="86"/>
      <c r="R150" s="86"/>
    </row>
    <row r="151" spans="1:18" s="88" customFormat="1" ht="27.75" customHeight="1">
      <c r="A151" s="213" t="s">
        <v>16</v>
      </c>
      <c r="B151" s="214"/>
      <c r="C151" s="215"/>
      <c r="D151" s="132">
        <f t="shared" si="2"/>
        <v>34</v>
      </c>
      <c r="E151" s="132">
        <v>7</v>
      </c>
      <c r="F151" s="149">
        <v>1</v>
      </c>
      <c r="G151" s="133">
        <v>9900071491</v>
      </c>
      <c r="H151" s="152">
        <v>119</v>
      </c>
      <c r="I151" s="152">
        <v>213</v>
      </c>
      <c r="J151" s="86"/>
      <c r="K151" s="86"/>
      <c r="L151" s="86"/>
      <c r="M151" s="86"/>
      <c r="N151" s="86"/>
      <c r="O151" s="86"/>
      <c r="P151" s="86">
        <f>M131</f>
        <v>199780</v>
      </c>
      <c r="Q151" s="86"/>
      <c r="R151" s="86"/>
    </row>
    <row r="152" spans="1:18" s="88" customFormat="1" ht="46.5" customHeight="1">
      <c r="A152" s="220" t="s">
        <v>170</v>
      </c>
      <c r="B152" s="221"/>
      <c r="C152" s="222"/>
      <c r="D152" s="149">
        <f t="shared" si="2"/>
        <v>35</v>
      </c>
      <c r="E152" s="130">
        <v>7</v>
      </c>
      <c r="F152" s="141">
        <v>1</v>
      </c>
      <c r="G152" s="131">
        <v>9900071492</v>
      </c>
      <c r="H152" s="142"/>
      <c r="I152" s="142"/>
      <c r="J152" s="93"/>
      <c r="K152" s="93"/>
      <c r="L152" s="93"/>
      <c r="M152" s="93"/>
      <c r="N152" s="93"/>
      <c r="O152" s="93"/>
      <c r="P152" s="93">
        <f>P153</f>
        <v>231510</v>
      </c>
      <c r="Q152" s="93"/>
      <c r="R152" s="93"/>
    </row>
    <row r="153" spans="1:18" s="106" customFormat="1" ht="34.5" customHeight="1">
      <c r="A153" s="223" t="s">
        <v>14</v>
      </c>
      <c r="B153" s="224"/>
      <c r="C153" s="225"/>
      <c r="D153" s="149">
        <f t="shared" si="2"/>
        <v>36</v>
      </c>
      <c r="E153" s="149">
        <v>7</v>
      </c>
      <c r="F153" s="149">
        <v>1</v>
      </c>
      <c r="G153" s="150">
        <v>9900071492</v>
      </c>
      <c r="H153" s="151">
        <v>110</v>
      </c>
      <c r="I153" s="151">
        <v>210</v>
      </c>
      <c r="J153" s="105"/>
      <c r="K153" s="105"/>
      <c r="L153" s="105"/>
      <c r="M153" s="105"/>
      <c r="N153" s="105"/>
      <c r="O153" s="105"/>
      <c r="P153" s="105">
        <f>P154+P155</f>
        <v>231510</v>
      </c>
      <c r="Q153" s="105"/>
      <c r="R153" s="105"/>
    </row>
    <row r="154" spans="1:18" s="88" customFormat="1" ht="18.75" customHeight="1">
      <c r="A154" s="213" t="s">
        <v>15</v>
      </c>
      <c r="B154" s="214"/>
      <c r="C154" s="215"/>
      <c r="D154" s="132">
        <f t="shared" si="2"/>
        <v>37</v>
      </c>
      <c r="E154" s="132">
        <v>7</v>
      </c>
      <c r="F154" s="149">
        <v>1</v>
      </c>
      <c r="G154" s="133">
        <v>9900071492</v>
      </c>
      <c r="H154" s="152">
        <v>111</v>
      </c>
      <c r="I154" s="152">
        <v>211</v>
      </c>
      <c r="J154" s="86"/>
      <c r="K154" s="86"/>
      <c r="L154" s="86"/>
      <c r="M154" s="86"/>
      <c r="N154" s="86"/>
      <c r="O154" s="86"/>
      <c r="P154" s="86">
        <f>M134</f>
        <v>177810</v>
      </c>
      <c r="Q154" s="86"/>
      <c r="R154" s="86"/>
    </row>
    <row r="155" spans="1:18" s="88" customFormat="1" ht="24.75" customHeight="1">
      <c r="A155" s="213" t="s">
        <v>16</v>
      </c>
      <c r="B155" s="214"/>
      <c r="C155" s="215"/>
      <c r="D155" s="132">
        <f t="shared" si="2"/>
        <v>38</v>
      </c>
      <c r="E155" s="132">
        <v>7</v>
      </c>
      <c r="F155" s="149">
        <v>1</v>
      </c>
      <c r="G155" s="133">
        <v>9900071492</v>
      </c>
      <c r="H155" s="152">
        <v>119</v>
      </c>
      <c r="I155" s="152">
        <v>213</v>
      </c>
      <c r="J155" s="86"/>
      <c r="K155" s="86"/>
      <c r="L155" s="86"/>
      <c r="M155" s="86"/>
      <c r="N155" s="86"/>
      <c r="O155" s="86"/>
      <c r="P155" s="86">
        <f>M135</f>
        <v>53700</v>
      </c>
      <c r="Q155" s="86"/>
      <c r="R155" s="86"/>
    </row>
    <row r="156" spans="1:18" s="94" customFormat="1" ht="45" customHeight="1">
      <c r="A156" s="220" t="s">
        <v>139</v>
      </c>
      <c r="B156" s="221"/>
      <c r="C156" s="222"/>
      <c r="D156" s="130">
        <f t="shared" si="2"/>
        <v>39</v>
      </c>
      <c r="E156" s="130">
        <v>7</v>
      </c>
      <c r="F156" s="141">
        <v>1</v>
      </c>
      <c r="G156" s="131">
        <v>9900071493</v>
      </c>
      <c r="H156" s="142"/>
      <c r="I156" s="142"/>
      <c r="J156" s="93"/>
      <c r="K156" s="93"/>
      <c r="L156" s="93"/>
      <c r="M156" s="93"/>
      <c r="N156" s="93"/>
      <c r="O156" s="93"/>
      <c r="P156" s="93">
        <f>P157</f>
        <v>11800</v>
      </c>
      <c r="Q156" s="93"/>
      <c r="R156" s="93"/>
    </row>
    <row r="157" spans="1:18" s="88" customFormat="1" ht="24.75" customHeight="1">
      <c r="A157" s="223" t="s">
        <v>25</v>
      </c>
      <c r="B157" s="224"/>
      <c r="C157" s="225"/>
      <c r="D157" s="149">
        <f t="shared" si="2"/>
        <v>40</v>
      </c>
      <c r="E157" s="132">
        <v>7</v>
      </c>
      <c r="F157" s="149">
        <v>1</v>
      </c>
      <c r="G157" s="150">
        <f>G156</f>
        <v>9900071493</v>
      </c>
      <c r="H157" s="151">
        <v>240</v>
      </c>
      <c r="I157" s="151">
        <v>300</v>
      </c>
      <c r="J157" s="105"/>
      <c r="K157" s="105"/>
      <c r="L157" s="105"/>
      <c r="M157" s="105"/>
      <c r="N157" s="105"/>
      <c r="O157" s="105"/>
      <c r="P157" s="105">
        <f>P158</f>
        <v>11800</v>
      </c>
      <c r="Q157" s="86"/>
      <c r="R157" s="86"/>
    </row>
    <row r="158" spans="1:18" s="88" customFormat="1" ht="36" customHeight="1">
      <c r="A158" s="213" t="s">
        <v>103</v>
      </c>
      <c r="B158" s="214"/>
      <c r="C158" s="215"/>
      <c r="D158" s="149">
        <f t="shared" si="2"/>
        <v>41</v>
      </c>
      <c r="E158" s="132">
        <v>7</v>
      </c>
      <c r="F158" s="149">
        <v>1</v>
      </c>
      <c r="G158" s="133">
        <f>G156</f>
        <v>9900071493</v>
      </c>
      <c r="H158" s="152">
        <v>244</v>
      </c>
      <c r="I158" s="152">
        <v>346</v>
      </c>
      <c r="J158" s="86"/>
      <c r="K158" s="86"/>
      <c r="L158" s="86"/>
      <c r="M158" s="86"/>
      <c r="N158" s="86"/>
      <c r="O158" s="86"/>
      <c r="P158" s="86">
        <f>M138</f>
        <v>11800</v>
      </c>
      <c r="Q158" s="86"/>
      <c r="R158" s="86"/>
    </row>
    <row r="159" spans="1:18" s="88" customFormat="1" ht="12.75" customHeight="1">
      <c r="A159" s="229" t="s">
        <v>122</v>
      </c>
      <c r="B159" s="230"/>
      <c r="C159" s="231"/>
      <c r="D159" s="130">
        <f t="shared" si="2"/>
        <v>42</v>
      </c>
      <c r="E159" s="130">
        <v>7</v>
      </c>
      <c r="F159" s="130">
        <v>2</v>
      </c>
      <c r="G159" s="142"/>
      <c r="H159" s="142"/>
      <c r="I159" s="142"/>
      <c r="J159" s="185">
        <f>J160+J217</f>
        <v>5264366</v>
      </c>
      <c r="K159" s="139"/>
      <c r="L159" s="139"/>
      <c r="M159" s="185">
        <f>M160+M217</f>
        <v>6108415</v>
      </c>
      <c r="N159" s="139"/>
      <c r="O159" s="139"/>
      <c r="P159" s="139">
        <f>P160+P217+P214</f>
        <v>5016185</v>
      </c>
      <c r="Q159" s="139"/>
      <c r="R159" s="139"/>
    </row>
    <row r="160" spans="1:18" s="88" customFormat="1" ht="51" customHeight="1">
      <c r="A160" s="226" t="s">
        <v>161</v>
      </c>
      <c r="B160" s="227"/>
      <c r="C160" s="228"/>
      <c r="D160" s="80">
        <f t="shared" si="2"/>
        <v>43</v>
      </c>
      <c r="E160" s="80">
        <v>7</v>
      </c>
      <c r="F160" s="80">
        <v>2</v>
      </c>
      <c r="G160" s="107" t="s">
        <v>62</v>
      </c>
      <c r="H160" s="157"/>
      <c r="I160" s="158"/>
      <c r="J160" s="81">
        <f>J161</f>
        <v>5264366</v>
      </c>
      <c r="K160" s="81"/>
      <c r="L160" s="81"/>
      <c r="M160" s="81">
        <f>M161</f>
        <v>6108415</v>
      </c>
      <c r="N160" s="81"/>
      <c r="O160" s="81"/>
      <c r="P160" s="81"/>
      <c r="Q160" s="81"/>
      <c r="R160" s="81"/>
    </row>
    <row r="161" spans="1:18" s="88" customFormat="1" ht="30" customHeight="1">
      <c r="A161" s="220" t="s">
        <v>123</v>
      </c>
      <c r="B161" s="221"/>
      <c r="C161" s="222"/>
      <c r="D161" s="130">
        <f t="shared" si="2"/>
        <v>44</v>
      </c>
      <c r="E161" s="90">
        <v>7</v>
      </c>
      <c r="F161" s="90">
        <v>2</v>
      </c>
      <c r="G161" s="109" t="s">
        <v>124</v>
      </c>
      <c r="H161" s="84"/>
      <c r="I161" s="114"/>
      <c r="J161" s="93">
        <f>J162+J180+J186+J189+J193+J207+J210+J214+J183</f>
        <v>5264366</v>
      </c>
      <c r="K161" s="93"/>
      <c r="L161" s="93"/>
      <c r="M161" s="93">
        <f>M162+M180+M186+M193+M207+M216+M189+M183</f>
        <v>6108415</v>
      </c>
      <c r="N161" s="93"/>
      <c r="O161" s="93"/>
      <c r="P161" s="93"/>
      <c r="Q161" s="93"/>
      <c r="R161" s="93"/>
    </row>
    <row r="162" spans="1:18" s="88" customFormat="1" ht="36.75" customHeight="1">
      <c r="A162" s="207" t="s">
        <v>125</v>
      </c>
      <c r="B162" s="208"/>
      <c r="C162" s="209"/>
      <c r="D162" s="90">
        <f t="shared" si="2"/>
        <v>45</v>
      </c>
      <c r="E162" s="95">
        <v>7</v>
      </c>
      <c r="F162" s="95">
        <v>2</v>
      </c>
      <c r="G162" s="110" t="s">
        <v>126</v>
      </c>
      <c r="H162" s="84"/>
      <c r="I162" s="114"/>
      <c r="J162" s="98">
        <f>J163+J166+J177</f>
        <v>778216</v>
      </c>
      <c r="K162" s="98"/>
      <c r="L162" s="98"/>
      <c r="M162" s="98">
        <f>M163+M166+M177</f>
        <v>718505</v>
      </c>
      <c r="N162" s="98"/>
      <c r="O162" s="98"/>
      <c r="P162" s="98"/>
      <c r="Q162" s="98"/>
      <c r="R162" s="98"/>
    </row>
    <row r="163" spans="1:18" s="106" customFormat="1" ht="22.5" customHeight="1">
      <c r="A163" s="223" t="s">
        <v>14</v>
      </c>
      <c r="B163" s="224"/>
      <c r="C163" s="225"/>
      <c r="D163" s="149">
        <f t="shared" si="2"/>
        <v>46</v>
      </c>
      <c r="E163" s="102">
        <v>7</v>
      </c>
      <c r="F163" s="102">
        <v>2</v>
      </c>
      <c r="G163" s="111" t="s">
        <v>126</v>
      </c>
      <c r="H163" s="103">
        <v>110</v>
      </c>
      <c r="I163" s="113">
        <v>210</v>
      </c>
      <c r="J163" s="100">
        <f>J164+J165</f>
        <v>9590</v>
      </c>
      <c r="K163" s="105"/>
      <c r="L163" s="105"/>
      <c r="M163" s="105">
        <f>M164+M165</f>
        <v>10700</v>
      </c>
      <c r="N163" s="105"/>
      <c r="O163" s="105"/>
      <c r="P163" s="105"/>
      <c r="Q163" s="105"/>
      <c r="R163" s="105"/>
    </row>
    <row r="164" spans="1:18" s="88" customFormat="1" ht="11.25">
      <c r="A164" s="213" t="s">
        <v>15</v>
      </c>
      <c r="B164" s="214"/>
      <c r="C164" s="215"/>
      <c r="D164" s="132">
        <f t="shared" si="2"/>
        <v>47</v>
      </c>
      <c r="E164" s="83">
        <v>7</v>
      </c>
      <c r="F164" s="83">
        <v>2</v>
      </c>
      <c r="G164" s="89" t="s">
        <v>126</v>
      </c>
      <c r="H164" s="84">
        <v>111</v>
      </c>
      <c r="I164" s="114">
        <v>211</v>
      </c>
      <c r="J164" s="87">
        <f>'шк мес22'!D14</f>
        <v>7365</v>
      </c>
      <c r="K164" s="86"/>
      <c r="L164" s="86"/>
      <c r="M164" s="86">
        <v>8200</v>
      </c>
      <c r="N164" s="86"/>
      <c r="O164" s="86"/>
      <c r="P164" s="86"/>
      <c r="Q164" s="86"/>
      <c r="R164" s="86"/>
    </row>
    <row r="165" spans="1:18" s="88" customFormat="1" ht="21" customHeight="1">
      <c r="A165" s="213" t="s">
        <v>16</v>
      </c>
      <c r="B165" s="214"/>
      <c r="C165" s="215"/>
      <c r="D165" s="132">
        <f t="shared" si="2"/>
        <v>48</v>
      </c>
      <c r="E165" s="83">
        <v>7</v>
      </c>
      <c r="F165" s="83">
        <v>2</v>
      </c>
      <c r="G165" s="89" t="s">
        <v>126</v>
      </c>
      <c r="H165" s="84">
        <v>119</v>
      </c>
      <c r="I165" s="85">
        <v>213</v>
      </c>
      <c r="J165" s="87">
        <f>'шк мес22'!D22</f>
        <v>2225</v>
      </c>
      <c r="K165" s="86"/>
      <c r="L165" s="86"/>
      <c r="M165" s="86">
        <v>2500</v>
      </c>
      <c r="N165" s="86"/>
      <c r="O165" s="86"/>
      <c r="P165" s="86"/>
      <c r="Q165" s="86"/>
      <c r="R165" s="86"/>
    </row>
    <row r="166" spans="1:18" s="106" customFormat="1" ht="11.25">
      <c r="A166" s="210" t="s">
        <v>17</v>
      </c>
      <c r="B166" s="211"/>
      <c r="C166" s="212"/>
      <c r="D166" s="149">
        <f t="shared" si="2"/>
        <v>49</v>
      </c>
      <c r="E166" s="102">
        <v>7</v>
      </c>
      <c r="F166" s="102">
        <v>2</v>
      </c>
      <c r="G166" s="111" t="s">
        <v>126</v>
      </c>
      <c r="H166" s="103">
        <v>240</v>
      </c>
      <c r="I166" s="104">
        <v>220</v>
      </c>
      <c r="J166" s="100">
        <f>J167+J168+J174+J175+J176</f>
        <v>682145</v>
      </c>
      <c r="K166" s="105"/>
      <c r="L166" s="105"/>
      <c r="M166" s="105">
        <f>M168+M174+M167</f>
        <v>547600</v>
      </c>
      <c r="N166" s="105"/>
      <c r="O166" s="105"/>
      <c r="P166" s="105"/>
      <c r="Q166" s="105"/>
      <c r="R166" s="105"/>
    </row>
    <row r="167" spans="1:18" s="88" customFormat="1" ht="11.25">
      <c r="A167" s="216" t="s">
        <v>18</v>
      </c>
      <c r="B167" s="217"/>
      <c r="C167" s="218"/>
      <c r="D167" s="132">
        <f t="shared" si="2"/>
        <v>50</v>
      </c>
      <c r="E167" s="83">
        <v>7</v>
      </c>
      <c r="F167" s="83">
        <v>2</v>
      </c>
      <c r="G167" s="89" t="s">
        <v>126</v>
      </c>
      <c r="H167" s="84">
        <v>244</v>
      </c>
      <c r="I167" s="85">
        <v>221</v>
      </c>
      <c r="J167" s="87">
        <f>'шк мес22'!G34</f>
        <v>12008</v>
      </c>
      <c r="K167" s="86"/>
      <c r="L167" s="86"/>
      <c r="M167" s="86">
        <v>12000</v>
      </c>
      <c r="N167" s="86"/>
      <c r="O167" s="86"/>
      <c r="P167" s="86"/>
      <c r="Q167" s="86"/>
      <c r="R167" s="86"/>
    </row>
    <row r="168" spans="1:18" s="106" customFormat="1" ht="13.5" customHeight="1">
      <c r="A168" s="210" t="s">
        <v>19</v>
      </c>
      <c r="B168" s="211"/>
      <c r="C168" s="212"/>
      <c r="D168" s="132">
        <f t="shared" si="2"/>
        <v>51</v>
      </c>
      <c r="E168" s="102">
        <v>7</v>
      </c>
      <c r="F168" s="102">
        <v>2</v>
      </c>
      <c r="G168" s="111" t="s">
        <v>126</v>
      </c>
      <c r="H168" s="103">
        <v>244</v>
      </c>
      <c r="I168" s="104">
        <v>223</v>
      </c>
      <c r="J168" s="100">
        <f>J169+J170+J171+J172+J173</f>
        <v>535332</v>
      </c>
      <c r="K168" s="105"/>
      <c r="L168" s="105"/>
      <c r="M168" s="105">
        <f>M172+M173+M170+M171+M169</f>
        <v>535600</v>
      </c>
      <c r="N168" s="105"/>
      <c r="O168" s="105"/>
      <c r="P168" s="105"/>
      <c r="Q168" s="105"/>
      <c r="R168" s="105"/>
    </row>
    <row r="169" spans="1:18" s="88" customFormat="1" ht="13.5" customHeight="1">
      <c r="A169" s="237" t="s">
        <v>99</v>
      </c>
      <c r="B169" s="238"/>
      <c r="C169" s="239"/>
      <c r="D169" s="132">
        <f t="shared" si="2"/>
        <v>52</v>
      </c>
      <c r="E169" s="83">
        <v>7</v>
      </c>
      <c r="F169" s="83">
        <v>2</v>
      </c>
      <c r="G169" s="89" t="s">
        <v>126</v>
      </c>
      <c r="H169" s="84">
        <v>244</v>
      </c>
      <c r="I169" s="85">
        <v>223</v>
      </c>
      <c r="J169" s="87">
        <f>'шк мес22'!G42</f>
        <v>20880</v>
      </c>
      <c r="K169" s="86"/>
      <c r="L169" s="86"/>
      <c r="M169" s="86">
        <v>20900</v>
      </c>
      <c r="N169" s="86"/>
      <c r="O169" s="86"/>
      <c r="P169" s="86"/>
      <c r="Q169" s="86"/>
      <c r="R169" s="86"/>
    </row>
    <row r="170" spans="1:18" s="88" customFormat="1" ht="13.5" customHeight="1">
      <c r="A170" s="161"/>
      <c r="B170" s="162"/>
      <c r="C170" s="163" t="s">
        <v>195</v>
      </c>
      <c r="D170" s="132">
        <f t="shared" si="2"/>
        <v>53</v>
      </c>
      <c r="E170" s="83">
        <v>7</v>
      </c>
      <c r="F170" s="83">
        <v>2</v>
      </c>
      <c r="G170" s="89" t="s">
        <v>126</v>
      </c>
      <c r="H170" s="84">
        <v>244</v>
      </c>
      <c r="I170" s="85">
        <v>223</v>
      </c>
      <c r="J170" s="87">
        <f>'шк мес22'!G43</f>
        <v>4730</v>
      </c>
      <c r="K170" s="86"/>
      <c r="L170" s="86"/>
      <c r="M170" s="86">
        <v>4800</v>
      </c>
      <c r="N170" s="86"/>
      <c r="O170" s="86"/>
      <c r="P170" s="86"/>
      <c r="Q170" s="86"/>
      <c r="R170" s="86"/>
    </row>
    <row r="171" spans="1:18" s="106" customFormat="1" ht="13.5" customHeight="1">
      <c r="A171" s="161"/>
      <c r="B171" s="162"/>
      <c r="C171" s="163" t="s">
        <v>196</v>
      </c>
      <c r="D171" s="132">
        <f t="shared" si="2"/>
        <v>54</v>
      </c>
      <c r="E171" s="83">
        <v>7</v>
      </c>
      <c r="F171" s="83">
        <v>2</v>
      </c>
      <c r="G171" s="89" t="s">
        <v>126</v>
      </c>
      <c r="H171" s="84">
        <v>244</v>
      </c>
      <c r="I171" s="85">
        <v>223</v>
      </c>
      <c r="J171" s="100">
        <f>'шк мес22'!G44</f>
        <v>2842</v>
      </c>
      <c r="K171" s="105"/>
      <c r="L171" s="105"/>
      <c r="M171" s="105">
        <v>2900</v>
      </c>
      <c r="N171" s="105"/>
      <c r="O171" s="105"/>
      <c r="P171" s="105"/>
      <c r="Q171" s="105"/>
      <c r="R171" s="105"/>
    </row>
    <row r="172" spans="1:18" s="88" customFormat="1" ht="11.25">
      <c r="A172" s="237" t="s">
        <v>20</v>
      </c>
      <c r="B172" s="238"/>
      <c r="C172" s="239"/>
      <c r="D172" s="132">
        <f t="shared" si="2"/>
        <v>55</v>
      </c>
      <c r="E172" s="83">
        <v>7</v>
      </c>
      <c r="F172" s="83">
        <v>2</v>
      </c>
      <c r="G172" s="89" t="s">
        <v>126</v>
      </c>
      <c r="H172" s="84">
        <v>247</v>
      </c>
      <c r="I172" s="85">
        <v>223</v>
      </c>
      <c r="J172" s="159">
        <f>'шк мес22'!G41</f>
        <v>324230</v>
      </c>
      <c r="K172" s="160"/>
      <c r="L172" s="160"/>
      <c r="M172" s="143">
        <v>324300</v>
      </c>
      <c r="N172" s="160"/>
      <c r="O172" s="160"/>
      <c r="P172" s="160"/>
      <c r="Q172" s="160"/>
      <c r="R172" s="160"/>
    </row>
    <row r="173" spans="1:18" s="88" customFormat="1" ht="11.25">
      <c r="A173" s="237" t="s">
        <v>21</v>
      </c>
      <c r="B173" s="238"/>
      <c r="C173" s="239"/>
      <c r="D173" s="132">
        <f t="shared" si="2"/>
        <v>56</v>
      </c>
      <c r="E173" s="83">
        <v>7</v>
      </c>
      <c r="F173" s="83">
        <v>2</v>
      </c>
      <c r="G173" s="89" t="s">
        <v>126</v>
      </c>
      <c r="H173" s="84">
        <v>247</v>
      </c>
      <c r="I173" s="85">
        <v>223</v>
      </c>
      <c r="J173" s="159">
        <f>'шк мес22'!G40</f>
        <v>182650</v>
      </c>
      <c r="K173" s="144"/>
      <c r="L173" s="144"/>
      <c r="M173" s="143">
        <v>182700</v>
      </c>
      <c r="N173" s="144"/>
      <c r="O173" s="144"/>
      <c r="P173" s="144"/>
      <c r="Q173" s="144"/>
      <c r="R173" s="144"/>
    </row>
    <row r="174" spans="1:18" s="88" customFormat="1" ht="23.25" customHeight="1">
      <c r="A174" s="213" t="s">
        <v>22</v>
      </c>
      <c r="B174" s="214"/>
      <c r="C174" s="215"/>
      <c r="D174" s="132">
        <f t="shared" si="2"/>
        <v>57</v>
      </c>
      <c r="E174" s="83">
        <v>7</v>
      </c>
      <c r="F174" s="83">
        <v>2</v>
      </c>
      <c r="G174" s="89" t="s">
        <v>126</v>
      </c>
      <c r="H174" s="84">
        <v>244</v>
      </c>
      <c r="I174" s="85">
        <v>225</v>
      </c>
      <c r="J174" s="87">
        <f>'шк мес22'!G57</f>
        <v>66140</v>
      </c>
      <c r="K174" s="86"/>
      <c r="L174" s="86"/>
      <c r="M174" s="86">
        <v>0</v>
      </c>
      <c r="N174" s="86"/>
      <c r="O174" s="86"/>
      <c r="P174" s="86"/>
      <c r="Q174" s="86"/>
      <c r="R174" s="86"/>
    </row>
    <row r="175" spans="1:18" s="88" customFormat="1" ht="11.25">
      <c r="A175" s="216" t="s">
        <v>23</v>
      </c>
      <c r="B175" s="217"/>
      <c r="C175" s="218"/>
      <c r="D175" s="132">
        <f t="shared" si="2"/>
        <v>58</v>
      </c>
      <c r="E175" s="83">
        <v>7</v>
      </c>
      <c r="F175" s="83">
        <v>2</v>
      </c>
      <c r="G175" s="89" t="s">
        <v>126</v>
      </c>
      <c r="H175" s="84">
        <v>244</v>
      </c>
      <c r="I175" s="85">
        <v>226</v>
      </c>
      <c r="J175" s="87">
        <f>'шк мес22'!G69</f>
        <v>65665</v>
      </c>
      <c r="K175" s="86"/>
      <c r="L175" s="86"/>
      <c r="M175" s="86">
        <v>0</v>
      </c>
      <c r="N175" s="86"/>
      <c r="O175" s="86"/>
      <c r="P175" s="86"/>
      <c r="Q175" s="86"/>
      <c r="R175" s="86"/>
    </row>
    <row r="176" spans="1:18" s="88" customFormat="1" ht="11.25">
      <c r="A176" s="216" t="s">
        <v>127</v>
      </c>
      <c r="B176" s="217"/>
      <c r="C176" s="218"/>
      <c r="D176" s="132">
        <f aca="true" t="shared" si="3" ref="D176:D181">D175+1</f>
        <v>59</v>
      </c>
      <c r="E176" s="83">
        <v>7</v>
      </c>
      <c r="F176" s="83">
        <v>2</v>
      </c>
      <c r="G176" s="89" t="s">
        <v>126</v>
      </c>
      <c r="H176" s="84">
        <v>244</v>
      </c>
      <c r="I176" s="85">
        <v>227</v>
      </c>
      <c r="J176" s="87">
        <f>'шк мес22'!G76</f>
        <v>3000</v>
      </c>
      <c r="K176" s="86"/>
      <c r="L176" s="86"/>
      <c r="M176" s="86">
        <v>0</v>
      </c>
      <c r="N176" s="86"/>
      <c r="O176" s="86"/>
      <c r="P176" s="86"/>
      <c r="Q176" s="86"/>
      <c r="R176" s="86"/>
    </row>
    <row r="177" spans="1:18" s="106" customFormat="1" ht="21.75" customHeight="1">
      <c r="A177" s="223" t="s">
        <v>25</v>
      </c>
      <c r="B177" s="224"/>
      <c r="C177" s="225"/>
      <c r="D177" s="132">
        <f t="shared" si="3"/>
        <v>60</v>
      </c>
      <c r="E177" s="102">
        <v>7</v>
      </c>
      <c r="F177" s="102">
        <v>2</v>
      </c>
      <c r="G177" s="111" t="s">
        <v>126</v>
      </c>
      <c r="H177" s="103">
        <v>240</v>
      </c>
      <c r="I177" s="104">
        <v>300</v>
      </c>
      <c r="J177" s="100">
        <f>J178+J179</f>
        <v>86481</v>
      </c>
      <c r="K177" s="105"/>
      <c r="L177" s="105"/>
      <c r="M177" s="105">
        <f>M178</f>
        <v>160205</v>
      </c>
      <c r="N177" s="105"/>
      <c r="O177" s="105"/>
      <c r="P177" s="105"/>
      <c r="Q177" s="105"/>
      <c r="R177" s="105"/>
    </row>
    <row r="178" spans="1:18" s="88" customFormat="1" ht="21.75" customHeight="1">
      <c r="A178" s="213" t="s">
        <v>128</v>
      </c>
      <c r="B178" s="214"/>
      <c r="C178" s="215"/>
      <c r="D178" s="132">
        <f t="shared" si="3"/>
        <v>61</v>
      </c>
      <c r="E178" s="83">
        <v>7</v>
      </c>
      <c r="F178" s="83">
        <v>2</v>
      </c>
      <c r="G178" s="89" t="s">
        <v>126</v>
      </c>
      <c r="H178" s="84">
        <v>244</v>
      </c>
      <c r="I178" s="85">
        <v>343</v>
      </c>
      <c r="J178" s="87">
        <f>'шк мес22'!D92</f>
        <v>80103</v>
      </c>
      <c r="K178" s="86"/>
      <c r="L178" s="86"/>
      <c r="M178" s="86">
        <v>160205</v>
      </c>
      <c r="N178" s="86"/>
      <c r="O178" s="86"/>
      <c r="P178" s="86"/>
      <c r="Q178" s="86"/>
      <c r="R178" s="86"/>
    </row>
    <row r="179" spans="1:18" s="88" customFormat="1" ht="36" customHeight="1">
      <c r="A179" s="213" t="s">
        <v>92</v>
      </c>
      <c r="B179" s="214"/>
      <c r="C179" s="215"/>
      <c r="D179" s="132">
        <f t="shared" si="3"/>
        <v>62</v>
      </c>
      <c r="E179" s="83">
        <v>7</v>
      </c>
      <c r="F179" s="83">
        <v>2</v>
      </c>
      <c r="G179" s="89" t="s">
        <v>126</v>
      </c>
      <c r="H179" s="84">
        <v>244</v>
      </c>
      <c r="I179" s="85">
        <v>346</v>
      </c>
      <c r="J179" s="87">
        <f>'шк мес22'!D99</f>
        <v>6378</v>
      </c>
      <c r="K179" s="86"/>
      <c r="L179" s="86"/>
      <c r="M179" s="86">
        <v>0</v>
      </c>
      <c r="N179" s="86"/>
      <c r="O179" s="86"/>
      <c r="P179" s="86"/>
      <c r="Q179" s="86"/>
      <c r="R179" s="86"/>
    </row>
    <row r="180" spans="1:18" s="88" customFormat="1" ht="51.75" customHeight="1">
      <c r="A180" s="207" t="s">
        <v>129</v>
      </c>
      <c r="B180" s="208"/>
      <c r="C180" s="209"/>
      <c r="D180" s="141">
        <f t="shared" si="3"/>
        <v>63</v>
      </c>
      <c r="E180" s="95">
        <v>7</v>
      </c>
      <c r="F180" s="95">
        <v>2</v>
      </c>
      <c r="G180" s="110" t="s">
        <v>130</v>
      </c>
      <c r="H180" s="96"/>
      <c r="I180" s="97"/>
      <c r="J180" s="98">
        <f>J181</f>
        <v>38920</v>
      </c>
      <c r="K180" s="98"/>
      <c r="L180" s="98"/>
      <c r="M180" s="98">
        <f>M181</f>
        <v>40670</v>
      </c>
      <c r="N180" s="98"/>
      <c r="O180" s="98"/>
      <c r="P180" s="98"/>
      <c r="Q180" s="98"/>
      <c r="R180" s="98"/>
    </row>
    <row r="181" spans="1:18" s="106" customFormat="1" ht="15.75" customHeight="1">
      <c r="A181" s="210" t="s">
        <v>17</v>
      </c>
      <c r="B181" s="211"/>
      <c r="C181" s="212"/>
      <c r="D181" s="149">
        <f t="shared" si="3"/>
        <v>64</v>
      </c>
      <c r="E181" s="102">
        <v>7</v>
      </c>
      <c r="F181" s="102">
        <v>2</v>
      </c>
      <c r="G181" s="111" t="s">
        <v>130</v>
      </c>
      <c r="H181" s="103">
        <v>240</v>
      </c>
      <c r="I181" s="104">
        <v>220</v>
      </c>
      <c r="J181" s="105">
        <f>J182</f>
        <v>38920</v>
      </c>
      <c r="K181" s="105"/>
      <c r="L181" s="105"/>
      <c r="M181" s="105">
        <f>M182</f>
        <v>40670</v>
      </c>
      <c r="N181" s="105"/>
      <c r="O181" s="105"/>
      <c r="P181" s="105"/>
      <c r="Q181" s="105"/>
      <c r="R181" s="105"/>
    </row>
    <row r="182" spans="1:18" s="88" customFormat="1" ht="16.5" customHeight="1">
      <c r="A182" s="216" t="s">
        <v>23</v>
      </c>
      <c r="B182" s="217"/>
      <c r="C182" s="218"/>
      <c r="D182" s="83">
        <f aca="true" t="shared" si="4" ref="D182:D221">D181+1</f>
        <v>65</v>
      </c>
      <c r="E182" s="83">
        <v>7</v>
      </c>
      <c r="F182" s="83">
        <v>2</v>
      </c>
      <c r="G182" s="89" t="s">
        <v>130</v>
      </c>
      <c r="H182" s="84">
        <v>244</v>
      </c>
      <c r="I182" s="85">
        <v>226</v>
      </c>
      <c r="J182" s="86">
        <f>'855-22'!D16</f>
        <v>38920</v>
      </c>
      <c r="K182" s="86"/>
      <c r="L182" s="86"/>
      <c r="M182" s="86">
        <v>40670</v>
      </c>
      <c r="N182" s="86"/>
      <c r="O182" s="86"/>
      <c r="P182" s="86"/>
      <c r="Q182" s="86"/>
      <c r="R182" s="86"/>
    </row>
    <row r="183" spans="1:18" s="101" customFormat="1" ht="36.75" customHeight="1">
      <c r="A183" s="207" t="s">
        <v>241</v>
      </c>
      <c r="B183" s="208"/>
      <c r="C183" s="209"/>
      <c r="D183" s="95">
        <f t="shared" si="4"/>
        <v>66</v>
      </c>
      <c r="E183" s="95">
        <v>7</v>
      </c>
      <c r="F183" s="95">
        <v>2</v>
      </c>
      <c r="G183" s="110" t="s">
        <v>242</v>
      </c>
      <c r="H183" s="96"/>
      <c r="I183" s="97"/>
      <c r="J183" s="98">
        <f>J184</f>
        <v>12840</v>
      </c>
      <c r="K183" s="98"/>
      <c r="L183" s="98"/>
      <c r="M183" s="98">
        <f>M184</f>
        <v>12900</v>
      </c>
      <c r="N183" s="98"/>
      <c r="O183" s="98"/>
      <c r="P183" s="98"/>
      <c r="Q183" s="98"/>
      <c r="R183" s="98"/>
    </row>
    <row r="184" spans="1:18" s="106" customFormat="1" ht="25.5" customHeight="1">
      <c r="A184" s="210" t="s">
        <v>243</v>
      </c>
      <c r="B184" s="211"/>
      <c r="C184" s="212"/>
      <c r="D184" s="102">
        <f t="shared" si="4"/>
        <v>67</v>
      </c>
      <c r="E184" s="102">
        <v>7</v>
      </c>
      <c r="F184" s="102">
        <v>2</v>
      </c>
      <c r="G184" s="111" t="s">
        <v>242</v>
      </c>
      <c r="H184" s="103">
        <v>320</v>
      </c>
      <c r="I184" s="104">
        <v>260</v>
      </c>
      <c r="J184" s="105">
        <f>J185</f>
        <v>12840</v>
      </c>
      <c r="K184" s="105"/>
      <c r="L184" s="105"/>
      <c r="M184" s="105">
        <f>M185</f>
        <v>12900</v>
      </c>
      <c r="N184" s="105"/>
      <c r="O184" s="105"/>
      <c r="P184" s="105"/>
      <c r="Q184" s="105"/>
      <c r="R184" s="105"/>
    </row>
    <row r="185" spans="1:18" s="88" customFormat="1" ht="33.75" customHeight="1">
      <c r="A185" s="213" t="s">
        <v>244</v>
      </c>
      <c r="B185" s="214"/>
      <c r="C185" s="215"/>
      <c r="D185" s="83">
        <f t="shared" si="4"/>
        <v>68</v>
      </c>
      <c r="E185" s="83">
        <v>7</v>
      </c>
      <c r="F185" s="83">
        <v>2</v>
      </c>
      <c r="G185" s="89" t="s">
        <v>242</v>
      </c>
      <c r="H185" s="84">
        <v>321</v>
      </c>
      <c r="I185" s="85">
        <v>263</v>
      </c>
      <c r="J185" s="86">
        <f>ОВЗ!D15</f>
        <v>12840</v>
      </c>
      <c r="K185" s="86"/>
      <c r="L185" s="86"/>
      <c r="M185" s="86">
        <v>12900</v>
      </c>
      <c r="N185" s="86"/>
      <c r="O185" s="86"/>
      <c r="P185" s="86"/>
      <c r="Q185" s="86"/>
      <c r="R185" s="86"/>
    </row>
    <row r="186" spans="1:18" s="88" customFormat="1" ht="26.25" customHeight="1">
      <c r="A186" s="207" t="s">
        <v>131</v>
      </c>
      <c r="B186" s="208"/>
      <c r="C186" s="209"/>
      <c r="D186" s="83">
        <f>D182+1</f>
        <v>66</v>
      </c>
      <c r="E186" s="95">
        <v>7</v>
      </c>
      <c r="F186" s="95">
        <v>2</v>
      </c>
      <c r="G186" s="110" t="s">
        <v>132</v>
      </c>
      <c r="H186" s="96"/>
      <c r="I186" s="97"/>
      <c r="J186" s="98">
        <f>J187</f>
        <v>63104</v>
      </c>
      <c r="K186" s="98"/>
      <c r="L186" s="98"/>
      <c r="M186" s="98">
        <f>M187</f>
        <v>63200</v>
      </c>
      <c r="N186" s="98"/>
      <c r="O186" s="98"/>
      <c r="P186" s="98"/>
      <c r="Q186" s="98"/>
      <c r="R186" s="98"/>
    </row>
    <row r="187" spans="1:18" s="106" customFormat="1" ht="21.75" customHeight="1">
      <c r="A187" s="210" t="s">
        <v>17</v>
      </c>
      <c r="B187" s="211"/>
      <c r="C187" s="212"/>
      <c r="D187" s="83">
        <f t="shared" si="4"/>
        <v>67</v>
      </c>
      <c r="E187" s="102">
        <v>7</v>
      </c>
      <c r="F187" s="102">
        <v>2</v>
      </c>
      <c r="G187" s="111" t="s">
        <v>132</v>
      </c>
      <c r="H187" s="103">
        <v>240</v>
      </c>
      <c r="I187" s="104">
        <v>220</v>
      </c>
      <c r="J187" s="105">
        <f>J188</f>
        <v>63104</v>
      </c>
      <c r="K187" s="105"/>
      <c r="L187" s="105"/>
      <c r="M187" s="105">
        <f>M188</f>
        <v>63200</v>
      </c>
      <c r="N187" s="105"/>
      <c r="O187" s="105"/>
      <c r="P187" s="105"/>
      <c r="Q187" s="105"/>
      <c r="R187" s="105"/>
    </row>
    <row r="188" spans="1:18" s="88" customFormat="1" ht="21.75" customHeight="1">
      <c r="A188" s="216" t="s">
        <v>23</v>
      </c>
      <c r="B188" s="217"/>
      <c r="C188" s="218"/>
      <c r="D188" s="83">
        <f t="shared" si="4"/>
        <v>68</v>
      </c>
      <c r="E188" s="83">
        <v>7</v>
      </c>
      <c r="F188" s="83">
        <v>2</v>
      </c>
      <c r="G188" s="89" t="s">
        <v>132</v>
      </c>
      <c r="H188" s="84">
        <v>244</v>
      </c>
      <c r="I188" s="85">
        <v>226</v>
      </c>
      <c r="J188" s="86">
        <f>'5-11 кл-22'!D16</f>
        <v>63104</v>
      </c>
      <c r="K188" s="86"/>
      <c r="L188" s="86"/>
      <c r="M188" s="86">
        <v>63200</v>
      </c>
      <c r="N188" s="86"/>
      <c r="O188" s="86"/>
      <c r="P188" s="86"/>
      <c r="Q188" s="86"/>
      <c r="R188" s="86"/>
    </row>
    <row r="189" spans="1:18" s="88" customFormat="1" ht="61.5" customHeight="1">
      <c r="A189" s="207" t="s">
        <v>133</v>
      </c>
      <c r="B189" s="208"/>
      <c r="C189" s="209"/>
      <c r="D189" s="95">
        <f t="shared" si="4"/>
        <v>69</v>
      </c>
      <c r="E189" s="95">
        <v>7</v>
      </c>
      <c r="F189" s="95">
        <v>2</v>
      </c>
      <c r="G189" s="110" t="s">
        <v>134</v>
      </c>
      <c r="H189" s="96"/>
      <c r="I189" s="97"/>
      <c r="J189" s="98">
        <f>J190</f>
        <v>624960</v>
      </c>
      <c r="K189" s="98"/>
      <c r="L189" s="98"/>
      <c r="M189" s="98">
        <f>M190</f>
        <v>624960</v>
      </c>
      <c r="N189" s="98"/>
      <c r="O189" s="98"/>
      <c r="P189" s="98"/>
      <c r="Q189" s="98"/>
      <c r="R189" s="98"/>
    </row>
    <row r="190" spans="1:18" s="106" customFormat="1" ht="37.5" customHeight="1">
      <c r="A190" s="223" t="s">
        <v>14</v>
      </c>
      <c r="B190" s="224"/>
      <c r="C190" s="225"/>
      <c r="D190" s="102">
        <f t="shared" si="4"/>
        <v>70</v>
      </c>
      <c r="E190" s="102">
        <v>7</v>
      </c>
      <c r="F190" s="102">
        <v>2</v>
      </c>
      <c r="G190" s="111" t="s">
        <v>134</v>
      </c>
      <c r="H190" s="103">
        <v>110</v>
      </c>
      <c r="I190" s="104">
        <v>210</v>
      </c>
      <c r="J190" s="105">
        <f>J191+J192</f>
        <v>624960</v>
      </c>
      <c r="K190" s="105"/>
      <c r="L190" s="105"/>
      <c r="M190" s="105">
        <f>M191+M192</f>
        <v>624960</v>
      </c>
      <c r="N190" s="105"/>
      <c r="O190" s="105"/>
      <c r="P190" s="105"/>
      <c r="Q190" s="105"/>
      <c r="R190" s="105"/>
    </row>
    <row r="191" spans="1:18" s="88" customFormat="1" ht="12.75" customHeight="1">
      <c r="A191" s="213" t="s">
        <v>15</v>
      </c>
      <c r="B191" s="214"/>
      <c r="C191" s="215"/>
      <c r="D191" s="83">
        <f t="shared" si="4"/>
        <v>71</v>
      </c>
      <c r="E191" s="83">
        <v>7</v>
      </c>
      <c r="F191" s="83">
        <v>2</v>
      </c>
      <c r="G191" s="89" t="s">
        <v>134</v>
      </c>
      <c r="H191" s="84">
        <v>111</v>
      </c>
      <c r="I191" s="85">
        <v>211</v>
      </c>
      <c r="J191" s="86">
        <f>классн22!D14</f>
        <v>480000</v>
      </c>
      <c r="K191" s="86"/>
      <c r="L191" s="86"/>
      <c r="M191" s="86">
        <f>J191</f>
        <v>480000</v>
      </c>
      <c r="N191" s="86"/>
      <c r="O191" s="86"/>
      <c r="P191" s="86"/>
      <c r="Q191" s="86"/>
      <c r="R191" s="86"/>
    </row>
    <row r="192" spans="1:18" s="88" customFormat="1" ht="24" customHeight="1">
      <c r="A192" s="213" t="s">
        <v>16</v>
      </c>
      <c r="B192" s="214"/>
      <c r="C192" s="215"/>
      <c r="D192" s="83">
        <f t="shared" si="4"/>
        <v>72</v>
      </c>
      <c r="E192" s="83">
        <v>7</v>
      </c>
      <c r="F192" s="83">
        <v>2</v>
      </c>
      <c r="G192" s="89" t="s">
        <v>134</v>
      </c>
      <c r="H192" s="84">
        <v>119</v>
      </c>
      <c r="I192" s="85">
        <v>213</v>
      </c>
      <c r="J192" s="86">
        <f>классн22!D23</f>
        <v>144960</v>
      </c>
      <c r="K192" s="86"/>
      <c r="L192" s="86"/>
      <c r="M192" s="86">
        <f>J192</f>
        <v>144960</v>
      </c>
      <c r="N192" s="86"/>
      <c r="O192" s="86"/>
      <c r="P192" s="86"/>
      <c r="Q192" s="86"/>
      <c r="R192" s="86"/>
    </row>
    <row r="193" spans="1:18" s="88" customFormat="1" ht="73.5" customHeight="1">
      <c r="A193" s="207" t="s">
        <v>135</v>
      </c>
      <c r="B193" s="208"/>
      <c r="C193" s="209"/>
      <c r="D193" s="95">
        <f t="shared" si="4"/>
        <v>73</v>
      </c>
      <c r="E193" s="95">
        <v>7</v>
      </c>
      <c r="F193" s="95">
        <v>2</v>
      </c>
      <c r="G193" s="110" t="s">
        <v>136</v>
      </c>
      <c r="H193" s="96"/>
      <c r="I193" s="97"/>
      <c r="J193" s="98">
        <f>J194+J198+J202</f>
        <v>3274530</v>
      </c>
      <c r="K193" s="98"/>
      <c r="L193" s="98"/>
      <c r="M193" s="98">
        <f>M194+M198+M202</f>
        <v>4184780</v>
      </c>
      <c r="N193" s="98"/>
      <c r="O193" s="98"/>
      <c r="P193" s="98"/>
      <c r="Q193" s="98"/>
      <c r="R193" s="98"/>
    </row>
    <row r="194" spans="1:18" s="88" customFormat="1" ht="51" customHeight="1">
      <c r="A194" s="223" t="s">
        <v>137</v>
      </c>
      <c r="B194" s="224"/>
      <c r="C194" s="225"/>
      <c r="D194" s="102">
        <f t="shared" si="4"/>
        <v>74</v>
      </c>
      <c r="E194" s="102">
        <v>7</v>
      </c>
      <c r="F194" s="102">
        <v>2</v>
      </c>
      <c r="G194" s="111" t="s">
        <v>140</v>
      </c>
      <c r="H194" s="84"/>
      <c r="I194" s="85"/>
      <c r="J194" s="105">
        <f>J195</f>
        <v>2536790</v>
      </c>
      <c r="K194" s="105"/>
      <c r="L194" s="105"/>
      <c r="M194" s="105">
        <f>M195</f>
        <v>3251190</v>
      </c>
      <c r="N194" s="105"/>
      <c r="O194" s="105"/>
      <c r="P194" s="105"/>
      <c r="Q194" s="105"/>
      <c r="R194" s="105"/>
    </row>
    <row r="195" spans="1:18" s="106" customFormat="1" ht="38.25" customHeight="1">
      <c r="A195" s="223" t="s">
        <v>14</v>
      </c>
      <c r="B195" s="224"/>
      <c r="C195" s="225"/>
      <c r="D195" s="83">
        <f t="shared" si="4"/>
        <v>75</v>
      </c>
      <c r="E195" s="102">
        <v>7</v>
      </c>
      <c r="F195" s="102">
        <v>2</v>
      </c>
      <c r="G195" s="111" t="s">
        <v>140</v>
      </c>
      <c r="H195" s="103">
        <v>110</v>
      </c>
      <c r="I195" s="113">
        <v>210</v>
      </c>
      <c r="J195" s="105">
        <f>J196+J197</f>
        <v>2536790</v>
      </c>
      <c r="K195" s="105"/>
      <c r="L195" s="105"/>
      <c r="M195" s="105">
        <f>M196+M197</f>
        <v>3251190</v>
      </c>
      <c r="N195" s="105"/>
      <c r="O195" s="105"/>
      <c r="P195" s="105"/>
      <c r="Q195" s="105"/>
      <c r="R195" s="105"/>
    </row>
    <row r="196" spans="1:18" s="88" customFormat="1" ht="11.25">
      <c r="A196" s="216" t="s">
        <v>15</v>
      </c>
      <c r="B196" s="217"/>
      <c r="C196" s="218"/>
      <c r="D196" s="83">
        <f t="shared" si="4"/>
        <v>76</v>
      </c>
      <c r="E196" s="83">
        <v>7</v>
      </c>
      <c r="F196" s="83">
        <v>2</v>
      </c>
      <c r="G196" s="111" t="s">
        <v>140</v>
      </c>
      <c r="H196" s="84">
        <v>111</v>
      </c>
      <c r="I196" s="114">
        <v>211</v>
      </c>
      <c r="J196" s="86">
        <f>обл22!D16</f>
        <v>1948380</v>
      </c>
      <c r="K196" s="86"/>
      <c r="L196" s="86"/>
      <c r="M196" s="86">
        <v>2497070</v>
      </c>
      <c r="N196" s="86"/>
      <c r="O196" s="86"/>
      <c r="P196" s="86"/>
      <c r="Q196" s="86"/>
      <c r="R196" s="86"/>
    </row>
    <row r="197" spans="1:18" s="88" customFormat="1" ht="22.5" customHeight="1">
      <c r="A197" s="213" t="s">
        <v>16</v>
      </c>
      <c r="B197" s="214"/>
      <c r="C197" s="215"/>
      <c r="D197" s="83">
        <f t="shared" si="4"/>
        <v>77</v>
      </c>
      <c r="E197" s="83">
        <v>7</v>
      </c>
      <c r="F197" s="83">
        <v>2</v>
      </c>
      <c r="G197" s="89" t="s">
        <v>140</v>
      </c>
      <c r="H197" s="84">
        <v>119</v>
      </c>
      <c r="I197" s="114">
        <v>213</v>
      </c>
      <c r="J197" s="86">
        <f>обл22!D26</f>
        <v>588410</v>
      </c>
      <c r="K197" s="86"/>
      <c r="L197" s="86"/>
      <c r="M197" s="86">
        <v>754120</v>
      </c>
      <c r="N197" s="86"/>
      <c r="O197" s="86"/>
      <c r="P197" s="86"/>
      <c r="Q197" s="86"/>
      <c r="R197" s="86"/>
    </row>
    <row r="198" spans="1:18" s="88" customFormat="1" ht="53.25" customHeight="1">
      <c r="A198" s="223" t="s">
        <v>138</v>
      </c>
      <c r="B198" s="224"/>
      <c r="C198" s="225"/>
      <c r="D198" s="83">
        <f t="shared" si="4"/>
        <v>78</v>
      </c>
      <c r="E198" s="102">
        <v>7</v>
      </c>
      <c r="F198" s="102">
        <v>2</v>
      </c>
      <c r="G198" s="111" t="s">
        <v>141</v>
      </c>
      <c r="H198" s="103"/>
      <c r="I198" s="113"/>
      <c r="J198" s="105">
        <f>J199</f>
        <v>695450</v>
      </c>
      <c r="K198" s="105"/>
      <c r="L198" s="105"/>
      <c r="M198" s="105">
        <f>M199</f>
        <v>891300</v>
      </c>
      <c r="N198" s="105"/>
      <c r="O198" s="105"/>
      <c r="P198" s="105"/>
      <c r="Q198" s="105"/>
      <c r="R198" s="105"/>
    </row>
    <row r="199" spans="1:18" s="106" customFormat="1" ht="21" customHeight="1">
      <c r="A199" s="223" t="s">
        <v>14</v>
      </c>
      <c r="B199" s="224"/>
      <c r="C199" s="225"/>
      <c r="D199" s="83">
        <f t="shared" si="4"/>
        <v>79</v>
      </c>
      <c r="E199" s="102">
        <v>7</v>
      </c>
      <c r="F199" s="102">
        <v>2</v>
      </c>
      <c r="G199" s="111" t="s">
        <v>141</v>
      </c>
      <c r="H199" s="103">
        <v>110</v>
      </c>
      <c r="I199" s="113">
        <v>210</v>
      </c>
      <c r="J199" s="105">
        <f>J200+J201</f>
        <v>695450</v>
      </c>
      <c r="K199" s="105"/>
      <c r="L199" s="105"/>
      <c r="M199" s="105">
        <f>M200+M201</f>
        <v>891300</v>
      </c>
      <c r="N199" s="105"/>
      <c r="O199" s="105"/>
      <c r="P199" s="105"/>
      <c r="Q199" s="105"/>
      <c r="R199" s="105"/>
    </row>
    <row r="200" spans="1:18" s="88" customFormat="1" ht="11.25">
      <c r="A200" s="216" t="s">
        <v>15</v>
      </c>
      <c r="B200" s="217"/>
      <c r="C200" s="218"/>
      <c r="D200" s="83">
        <f t="shared" si="4"/>
        <v>80</v>
      </c>
      <c r="E200" s="83">
        <v>7</v>
      </c>
      <c r="F200" s="83">
        <v>2</v>
      </c>
      <c r="G200" s="89" t="s">
        <v>141</v>
      </c>
      <c r="H200" s="84">
        <v>111</v>
      </c>
      <c r="I200" s="114">
        <v>211</v>
      </c>
      <c r="J200" s="86">
        <f>обл22!D17</f>
        <v>534140</v>
      </c>
      <c r="K200" s="86"/>
      <c r="L200" s="86"/>
      <c r="M200" s="86">
        <v>684560</v>
      </c>
      <c r="N200" s="86"/>
      <c r="O200" s="86"/>
      <c r="P200" s="86"/>
      <c r="Q200" s="86"/>
      <c r="R200" s="86"/>
    </row>
    <row r="201" spans="1:18" s="88" customFormat="1" ht="25.5" customHeight="1">
      <c r="A201" s="213" t="s">
        <v>16</v>
      </c>
      <c r="B201" s="214"/>
      <c r="C201" s="215"/>
      <c r="D201" s="83">
        <f t="shared" si="4"/>
        <v>81</v>
      </c>
      <c r="E201" s="83">
        <v>7</v>
      </c>
      <c r="F201" s="83">
        <v>2</v>
      </c>
      <c r="G201" s="89" t="s">
        <v>141</v>
      </c>
      <c r="H201" s="84">
        <v>119</v>
      </c>
      <c r="I201" s="114">
        <v>213</v>
      </c>
      <c r="J201" s="86">
        <f>обл22!D27</f>
        <v>161310</v>
      </c>
      <c r="K201" s="86"/>
      <c r="L201" s="86"/>
      <c r="M201" s="86">
        <v>206740</v>
      </c>
      <c r="N201" s="86"/>
      <c r="O201" s="86"/>
      <c r="P201" s="86"/>
      <c r="Q201" s="86"/>
      <c r="R201" s="86"/>
    </row>
    <row r="202" spans="1:18" s="94" customFormat="1" ht="48" customHeight="1">
      <c r="A202" s="207" t="s">
        <v>139</v>
      </c>
      <c r="B202" s="208"/>
      <c r="C202" s="209"/>
      <c r="D202" s="90">
        <f t="shared" si="4"/>
        <v>82</v>
      </c>
      <c r="E202" s="95">
        <v>7</v>
      </c>
      <c r="F202" s="95">
        <v>2</v>
      </c>
      <c r="G202" s="110" t="s">
        <v>142</v>
      </c>
      <c r="H202" s="96"/>
      <c r="I202" s="112"/>
      <c r="J202" s="98">
        <f>J205+J203</f>
        <v>42290</v>
      </c>
      <c r="K202" s="98"/>
      <c r="L202" s="98"/>
      <c r="M202" s="98">
        <f>M205+M203</f>
        <v>42290</v>
      </c>
      <c r="N202" s="98"/>
      <c r="O202" s="98"/>
      <c r="P202" s="98"/>
      <c r="Q202" s="98"/>
      <c r="R202" s="98"/>
    </row>
    <row r="203" spans="1:18" s="88" customFormat="1" ht="20.25" customHeight="1">
      <c r="A203" s="210" t="s">
        <v>17</v>
      </c>
      <c r="B203" s="211"/>
      <c r="C203" s="212"/>
      <c r="D203" s="102">
        <f t="shared" si="4"/>
        <v>83</v>
      </c>
      <c r="E203" s="102">
        <v>7</v>
      </c>
      <c r="F203" s="102">
        <v>2</v>
      </c>
      <c r="G203" s="111" t="s">
        <v>142</v>
      </c>
      <c r="H203" s="103">
        <v>240</v>
      </c>
      <c r="I203" s="113">
        <v>220</v>
      </c>
      <c r="J203" s="105">
        <f>J204</f>
        <v>0</v>
      </c>
      <c r="K203" s="105"/>
      <c r="L203" s="105"/>
      <c r="M203" s="105">
        <f>M204</f>
        <v>0</v>
      </c>
      <c r="N203" s="105"/>
      <c r="O203" s="105"/>
      <c r="P203" s="105"/>
      <c r="Q203" s="105"/>
      <c r="R203" s="105"/>
    </row>
    <row r="204" spans="1:18" s="88" customFormat="1" ht="15.75" customHeight="1">
      <c r="A204" s="216" t="s">
        <v>18</v>
      </c>
      <c r="B204" s="217"/>
      <c r="C204" s="218"/>
      <c r="D204" s="83">
        <f t="shared" si="4"/>
        <v>84</v>
      </c>
      <c r="E204" s="83">
        <v>7</v>
      </c>
      <c r="F204" s="83">
        <v>2</v>
      </c>
      <c r="G204" s="89" t="s">
        <v>142</v>
      </c>
      <c r="H204" s="84">
        <v>244</v>
      </c>
      <c r="I204" s="114">
        <v>221</v>
      </c>
      <c r="J204" s="86">
        <f>обл22!G35</f>
        <v>0</v>
      </c>
      <c r="K204" s="86"/>
      <c r="L204" s="86"/>
      <c r="M204" s="86">
        <f>J204</f>
        <v>0</v>
      </c>
      <c r="N204" s="86"/>
      <c r="O204" s="86"/>
      <c r="P204" s="86"/>
      <c r="Q204" s="86"/>
      <c r="R204" s="86"/>
    </row>
    <row r="205" spans="1:18" s="106" customFormat="1" ht="27" customHeight="1">
      <c r="A205" s="223" t="s">
        <v>25</v>
      </c>
      <c r="B205" s="224"/>
      <c r="C205" s="225"/>
      <c r="D205" s="83">
        <f t="shared" si="4"/>
        <v>85</v>
      </c>
      <c r="E205" s="102">
        <v>7</v>
      </c>
      <c r="F205" s="102">
        <v>2</v>
      </c>
      <c r="G205" s="111" t="s">
        <v>142</v>
      </c>
      <c r="H205" s="103">
        <v>240</v>
      </c>
      <c r="I205" s="113">
        <v>300</v>
      </c>
      <c r="J205" s="105">
        <f>J206</f>
        <v>42290</v>
      </c>
      <c r="K205" s="105"/>
      <c r="L205" s="105"/>
      <c r="M205" s="105">
        <f>M206</f>
        <v>42290</v>
      </c>
      <c r="N205" s="105"/>
      <c r="O205" s="105"/>
      <c r="P205" s="105"/>
      <c r="Q205" s="105"/>
      <c r="R205" s="105"/>
    </row>
    <row r="206" spans="1:18" s="88" customFormat="1" ht="25.5" customHeight="1">
      <c r="A206" s="213" t="s">
        <v>26</v>
      </c>
      <c r="B206" s="214"/>
      <c r="C206" s="215"/>
      <c r="D206" s="83">
        <f t="shared" si="4"/>
        <v>86</v>
      </c>
      <c r="E206" s="83">
        <v>7</v>
      </c>
      <c r="F206" s="83">
        <v>2</v>
      </c>
      <c r="G206" s="89" t="s">
        <v>142</v>
      </c>
      <c r="H206" s="84">
        <v>244</v>
      </c>
      <c r="I206" s="114">
        <v>310</v>
      </c>
      <c r="J206" s="86">
        <f>обл22!D43</f>
        <v>42290</v>
      </c>
      <c r="K206" s="86"/>
      <c r="L206" s="86"/>
      <c r="M206" s="86">
        <f>J206</f>
        <v>42290</v>
      </c>
      <c r="N206" s="86"/>
      <c r="O206" s="86"/>
      <c r="P206" s="86"/>
      <c r="Q206" s="86"/>
      <c r="R206" s="86"/>
    </row>
    <row r="207" spans="1:18" s="88" customFormat="1" ht="28.5" customHeight="1">
      <c r="A207" s="207" t="s">
        <v>143</v>
      </c>
      <c r="B207" s="208"/>
      <c r="C207" s="209"/>
      <c r="D207" s="83">
        <f t="shared" si="4"/>
        <v>87</v>
      </c>
      <c r="E207" s="95">
        <v>7</v>
      </c>
      <c r="F207" s="95">
        <v>2</v>
      </c>
      <c r="G207" s="110" t="s">
        <v>144</v>
      </c>
      <c r="H207" s="96"/>
      <c r="I207" s="112"/>
      <c r="J207" s="98">
        <f>J208</f>
        <v>191570</v>
      </c>
      <c r="K207" s="98"/>
      <c r="L207" s="98"/>
      <c r="M207" s="98">
        <f>M208</f>
        <v>193700</v>
      </c>
      <c r="N207" s="98"/>
      <c r="O207" s="98"/>
      <c r="P207" s="98"/>
      <c r="Q207" s="98"/>
      <c r="R207" s="98"/>
    </row>
    <row r="208" spans="1:18" s="106" customFormat="1" ht="21.75" customHeight="1">
      <c r="A208" s="210" t="s">
        <v>17</v>
      </c>
      <c r="B208" s="211"/>
      <c r="C208" s="212"/>
      <c r="D208" s="83">
        <f t="shared" si="4"/>
        <v>88</v>
      </c>
      <c r="E208" s="102">
        <v>7</v>
      </c>
      <c r="F208" s="102">
        <v>2</v>
      </c>
      <c r="G208" s="111" t="s">
        <v>144</v>
      </c>
      <c r="H208" s="103">
        <v>240</v>
      </c>
      <c r="I208" s="113">
        <v>220</v>
      </c>
      <c r="J208" s="105">
        <f>J209</f>
        <v>191570</v>
      </c>
      <c r="K208" s="105"/>
      <c r="L208" s="105"/>
      <c r="M208" s="105">
        <f>M209</f>
        <v>193700</v>
      </c>
      <c r="N208" s="105"/>
      <c r="O208" s="105"/>
      <c r="P208" s="105"/>
      <c r="Q208" s="105"/>
      <c r="R208" s="105"/>
    </row>
    <row r="209" spans="1:18" s="88" customFormat="1" ht="21.75" customHeight="1">
      <c r="A209" s="216" t="s">
        <v>23</v>
      </c>
      <c r="B209" s="217"/>
      <c r="C209" s="218"/>
      <c r="D209" s="83">
        <f t="shared" si="4"/>
        <v>89</v>
      </c>
      <c r="E209" s="83">
        <v>7</v>
      </c>
      <c r="F209" s="83">
        <v>2</v>
      </c>
      <c r="G209" s="89" t="s">
        <v>144</v>
      </c>
      <c r="H209" s="84">
        <v>244</v>
      </c>
      <c r="I209" s="114">
        <v>226</v>
      </c>
      <c r="J209" s="86">
        <f>'5-11 кл-22'!D15</f>
        <v>191570</v>
      </c>
      <c r="K209" s="86"/>
      <c r="L209" s="86"/>
      <c r="M209" s="86">
        <v>193700</v>
      </c>
      <c r="N209" s="86"/>
      <c r="O209" s="86"/>
      <c r="P209" s="86"/>
      <c r="Q209" s="86"/>
      <c r="R209" s="86"/>
    </row>
    <row r="210" spans="1:18" s="88" customFormat="1" ht="48.75" customHeight="1">
      <c r="A210" s="207" t="s">
        <v>45</v>
      </c>
      <c r="B210" s="208"/>
      <c r="C210" s="209"/>
      <c r="D210" s="95">
        <f>D209+1</f>
        <v>90</v>
      </c>
      <c r="E210" s="95">
        <v>7</v>
      </c>
      <c r="F210" s="95">
        <v>2</v>
      </c>
      <c r="G210" s="110" t="s">
        <v>145</v>
      </c>
      <c r="H210" s="96">
        <v>244</v>
      </c>
      <c r="I210" s="112">
        <v>225</v>
      </c>
      <c r="J210" s="99">
        <f>J211</f>
        <v>12146</v>
      </c>
      <c r="K210" s="98"/>
      <c r="L210" s="98"/>
      <c r="M210" s="98">
        <v>0</v>
      </c>
      <c r="N210" s="98"/>
      <c r="O210" s="98"/>
      <c r="P210" s="98"/>
      <c r="Q210" s="98"/>
      <c r="R210" s="98"/>
    </row>
    <row r="211" spans="1:18" s="106" customFormat="1" ht="11.25">
      <c r="A211" s="223" t="s">
        <v>24</v>
      </c>
      <c r="B211" s="224"/>
      <c r="C211" s="225"/>
      <c r="D211" s="83">
        <f t="shared" si="4"/>
        <v>91</v>
      </c>
      <c r="E211" s="102">
        <v>7</v>
      </c>
      <c r="F211" s="102">
        <v>2</v>
      </c>
      <c r="G211" s="111" t="s">
        <v>145</v>
      </c>
      <c r="H211" s="103">
        <v>850</v>
      </c>
      <c r="I211" s="104">
        <v>290</v>
      </c>
      <c r="J211" s="105">
        <f>J212+J213</f>
        <v>12146</v>
      </c>
      <c r="K211" s="105"/>
      <c r="L211" s="105"/>
      <c r="M211" s="105">
        <v>0</v>
      </c>
      <c r="N211" s="105"/>
      <c r="O211" s="105"/>
      <c r="P211" s="105"/>
      <c r="Q211" s="105"/>
      <c r="R211" s="105"/>
    </row>
    <row r="212" spans="1:18" s="88" customFormat="1" ht="11.25">
      <c r="A212" s="213" t="s">
        <v>93</v>
      </c>
      <c r="B212" s="214"/>
      <c r="C212" s="215"/>
      <c r="D212" s="83">
        <f t="shared" si="4"/>
        <v>92</v>
      </c>
      <c r="E212" s="83">
        <v>7</v>
      </c>
      <c r="F212" s="83">
        <v>2</v>
      </c>
      <c r="G212" s="89" t="s">
        <v>145</v>
      </c>
      <c r="H212" s="84">
        <v>851</v>
      </c>
      <c r="I212" s="85">
        <v>291</v>
      </c>
      <c r="J212" s="86">
        <f>'шк мес22'!F82+'шк мес22'!F83</f>
        <v>10864</v>
      </c>
      <c r="K212" s="86"/>
      <c r="L212" s="86"/>
      <c r="M212" s="86">
        <v>0</v>
      </c>
      <c r="N212" s="86"/>
      <c r="O212" s="86"/>
      <c r="P212" s="86"/>
      <c r="Q212" s="86"/>
      <c r="R212" s="86"/>
    </row>
    <row r="213" spans="1:18" s="88" customFormat="1" ht="11.25">
      <c r="A213" s="213" t="s">
        <v>93</v>
      </c>
      <c r="B213" s="214"/>
      <c r="C213" s="215"/>
      <c r="D213" s="83">
        <f t="shared" si="4"/>
        <v>93</v>
      </c>
      <c r="E213" s="83">
        <v>7</v>
      </c>
      <c r="F213" s="83">
        <v>2</v>
      </c>
      <c r="G213" s="89" t="s">
        <v>145</v>
      </c>
      <c r="H213" s="84">
        <v>852</v>
      </c>
      <c r="I213" s="85">
        <v>291</v>
      </c>
      <c r="J213" s="86">
        <f>'шк мес22'!F84</f>
        <v>1282</v>
      </c>
      <c r="K213" s="86"/>
      <c r="L213" s="86"/>
      <c r="M213" s="86">
        <v>0</v>
      </c>
      <c r="N213" s="86"/>
      <c r="O213" s="86"/>
      <c r="P213" s="86"/>
      <c r="Q213" s="86"/>
      <c r="R213" s="86"/>
    </row>
    <row r="214" spans="1:18" s="101" customFormat="1" ht="110.25" customHeight="1">
      <c r="A214" s="207" t="s">
        <v>146</v>
      </c>
      <c r="B214" s="208"/>
      <c r="C214" s="209"/>
      <c r="D214" s="95">
        <f t="shared" si="4"/>
        <v>94</v>
      </c>
      <c r="E214" s="95">
        <v>7</v>
      </c>
      <c r="F214" s="95">
        <v>2</v>
      </c>
      <c r="G214" s="110" t="s">
        <v>147</v>
      </c>
      <c r="H214" s="96"/>
      <c r="I214" s="97"/>
      <c r="J214" s="98">
        <f>J215</f>
        <v>268080</v>
      </c>
      <c r="K214" s="98"/>
      <c r="L214" s="98"/>
      <c r="M214" s="98">
        <f>M215</f>
        <v>269700</v>
      </c>
      <c r="N214" s="98"/>
      <c r="O214" s="98"/>
      <c r="P214" s="98">
        <f>P215</f>
        <v>0</v>
      </c>
      <c r="Q214" s="98"/>
      <c r="R214" s="98"/>
    </row>
    <row r="215" spans="1:18" s="106" customFormat="1" ht="20.25" customHeight="1">
      <c r="A215" s="210" t="s">
        <v>17</v>
      </c>
      <c r="B215" s="211"/>
      <c r="C215" s="212"/>
      <c r="D215" s="102">
        <f t="shared" si="4"/>
        <v>95</v>
      </c>
      <c r="E215" s="102">
        <v>7</v>
      </c>
      <c r="F215" s="102">
        <v>2</v>
      </c>
      <c r="G215" s="111" t="s">
        <v>147</v>
      </c>
      <c r="H215" s="103">
        <v>240</v>
      </c>
      <c r="I215" s="104">
        <v>220</v>
      </c>
      <c r="J215" s="105">
        <f>J216</f>
        <v>268080</v>
      </c>
      <c r="K215" s="105"/>
      <c r="L215" s="105"/>
      <c r="M215" s="105">
        <f>M216</f>
        <v>269700</v>
      </c>
      <c r="N215" s="105"/>
      <c r="O215" s="105"/>
      <c r="P215" s="105">
        <f>P216</f>
        <v>0</v>
      </c>
      <c r="Q215" s="105"/>
      <c r="R215" s="105"/>
    </row>
    <row r="216" spans="1:18" s="88" customFormat="1" ht="22.5" customHeight="1">
      <c r="A216" s="216" t="s">
        <v>23</v>
      </c>
      <c r="B216" s="217"/>
      <c r="C216" s="218"/>
      <c r="D216" s="83">
        <f t="shared" si="4"/>
        <v>96</v>
      </c>
      <c r="E216" s="83">
        <v>7</v>
      </c>
      <c r="F216" s="83">
        <v>2</v>
      </c>
      <c r="G216" s="89" t="s">
        <v>147</v>
      </c>
      <c r="H216" s="84">
        <v>244</v>
      </c>
      <c r="I216" s="85">
        <v>226</v>
      </c>
      <c r="J216" s="86">
        <f>'1-4 кл-22'!D17</f>
        <v>268080</v>
      </c>
      <c r="K216" s="86"/>
      <c r="L216" s="86"/>
      <c r="M216" s="86">
        <v>269700</v>
      </c>
      <c r="N216" s="86"/>
      <c r="O216" s="86"/>
      <c r="P216" s="86">
        <v>0</v>
      </c>
      <c r="Q216" s="86"/>
      <c r="R216" s="86"/>
    </row>
    <row r="217" spans="1:18" s="88" customFormat="1" ht="36.75" customHeight="1">
      <c r="A217" s="220" t="s">
        <v>100</v>
      </c>
      <c r="B217" s="221"/>
      <c r="C217" s="222"/>
      <c r="D217" s="90">
        <f t="shared" si="4"/>
        <v>97</v>
      </c>
      <c r="E217" s="90">
        <v>7</v>
      </c>
      <c r="F217" s="90">
        <v>2</v>
      </c>
      <c r="G217" s="109" t="s">
        <v>101</v>
      </c>
      <c r="H217" s="91"/>
      <c r="I217" s="92"/>
      <c r="J217" s="189">
        <v>0</v>
      </c>
      <c r="K217" s="190"/>
      <c r="L217" s="190"/>
      <c r="M217" s="189">
        <v>0</v>
      </c>
      <c r="N217" s="190"/>
      <c r="O217" s="190"/>
      <c r="P217" s="189">
        <f>P218+P231+P234+P241+P255+P237+P261+P258</f>
        <v>5016185</v>
      </c>
      <c r="Q217" s="190"/>
      <c r="R217" s="190"/>
    </row>
    <row r="218" spans="1:18" s="106" customFormat="1" ht="35.25" customHeight="1">
      <c r="A218" s="207" t="s">
        <v>148</v>
      </c>
      <c r="B218" s="208"/>
      <c r="C218" s="209"/>
      <c r="D218" s="95">
        <f t="shared" si="4"/>
        <v>98</v>
      </c>
      <c r="E218" s="95">
        <v>7</v>
      </c>
      <c r="F218" s="95">
        <v>2</v>
      </c>
      <c r="G218" s="110" t="s">
        <v>149</v>
      </c>
      <c r="H218" s="96"/>
      <c r="I218" s="97"/>
      <c r="J218" s="98">
        <v>0</v>
      </c>
      <c r="K218" s="98"/>
      <c r="L218" s="98"/>
      <c r="M218" s="98">
        <v>0</v>
      </c>
      <c r="N218" s="98"/>
      <c r="O218" s="98"/>
      <c r="P218" s="98">
        <f>P219+P222+P229</f>
        <v>706505</v>
      </c>
      <c r="Q218" s="98"/>
      <c r="R218" s="98"/>
    </row>
    <row r="219" spans="1:18" s="106" customFormat="1" ht="32.25" customHeight="1">
      <c r="A219" s="223" t="s">
        <v>14</v>
      </c>
      <c r="B219" s="224"/>
      <c r="C219" s="225"/>
      <c r="D219" s="102">
        <f t="shared" si="4"/>
        <v>99</v>
      </c>
      <c r="E219" s="102">
        <v>7</v>
      </c>
      <c r="F219" s="102">
        <v>2</v>
      </c>
      <c r="G219" s="111" t="s">
        <v>149</v>
      </c>
      <c r="H219" s="103">
        <v>110</v>
      </c>
      <c r="I219" s="104">
        <v>210</v>
      </c>
      <c r="J219" s="105">
        <v>0</v>
      </c>
      <c r="K219" s="105"/>
      <c r="L219" s="105"/>
      <c r="M219" s="105">
        <v>0</v>
      </c>
      <c r="N219" s="105"/>
      <c r="O219" s="105"/>
      <c r="P219" s="105">
        <f>P220+P221</f>
        <v>10700</v>
      </c>
      <c r="Q219" s="105"/>
      <c r="R219" s="105"/>
    </row>
    <row r="220" spans="1:18" s="88" customFormat="1" ht="11.25">
      <c r="A220" s="213" t="s">
        <v>15</v>
      </c>
      <c r="B220" s="214"/>
      <c r="C220" s="215"/>
      <c r="D220" s="83">
        <f t="shared" si="4"/>
        <v>100</v>
      </c>
      <c r="E220" s="83">
        <v>7</v>
      </c>
      <c r="F220" s="83">
        <v>2</v>
      </c>
      <c r="G220" s="89" t="s">
        <v>149</v>
      </c>
      <c r="H220" s="84">
        <v>111</v>
      </c>
      <c r="I220" s="85">
        <v>211</v>
      </c>
      <c r="J220" s="86">
        <v>0</v>
      </c>
      <c r="K220" s="86"/>
      <c r="L220" s="86"/>
      <c r="M220" s="86">
        <v>0</v>
      </c>
      <c r="N220" s="86"/>
      <c r="O220" s="86"/>
      <c r="P220" s="86">
        <f>M164</f>
        <v>8200</v>
      </c>
      <c r="Q220" s="86"/>
      <c r="R220" s="86"/>
    </row>
    <row r="221" spans="1:18" s="88" customFormat="1" ht="21" customHeight="1">
      <c r="A221" s="213" t="s">
        <v>16</v>
      </c>
      <c r="B221" s="214"/>
      <c r="C221" s="215"/>
      <c r="D221" s="83">
        <f t="shared" si="4"/>
        <v>101</v>
      </c>
      <c r="E221" s="83">
        <v>7</v>
      </c>
      <c r="F221" s="83">
        <v>2</v>
      </c>
      <c r="G221" s="89" t="s">
        <v>149</v>
      </c>
      <c r="H221" s="84">
        <v>119</v>
      </c>
      <c r="I221" s="85">
        <v>213</v>
      </c>
      <c r="J221" s="86">
        <v>0</v>
      </c>
      <c r="K221" s="86"/>
      <c r="L221" s="86"/>
      <c r="M221" s="86">
        <v>0</v>
      </c>
      <c r="N221" s="86"/>
      <c r="O221" s="86"/>
      <c r="P221" s="86">
        <f>M165</f>
        <v>2500</v>
      </c>
      <c r="Q221" s="86"/>
      <c r="R221" s="86"/>
    </row>
    <row r="222" spans="1:18" s="106" customFormat="1" ht="11.25">
      <c r="A222" s="210" t="s">
        <v>17</v>
      </c>
      <c r="B222" s="211"/>
      <c r="C222" s="212"/>
      <c r="D222" s="102">
        <f aca="true" t="shared" si="5" ref="D222:D263">D221+1</f>
        <v>102</v>
      </c>
      <c r="E222" s="83">
        <v>7</v>
      </c>
      <c r="F222" s="102">
        <v>2</v>
      </c>
      <c r="G222" s="111" t="s">
        <v>149</v>
      </c>
      <c r="H222" s="103">
        <v>240</v>
      </c>
      <c r="I222" s="104">
        <v>220</v>
      </c>
      <c r="J222" s="105">
        <v>0</v>
      </c>
      <c r="K222" s="105"/>
      <c r="L222" s="105"/>
      <c r="M222" s="105">
        <v>0</v>
      </c>
      <c r="N222" s="105"/>
      <c r="O222" s="105"/>
      <c r="P222" s="105">
        <f>P223</f>
        <v>535600</v>
      </c>
      <c r="Q222" s="105"/>
      <c r="R222" s="105"/>
    </row>
    <row r="223" spans="1:18" s="88" customFormat="1" ht="11.25">
      <c r="A223" s="216" t="s">
        <v>19</v>
      </c>
      <c r="B223" s="217"/>
      <c r="C223" s="218"/>
      <c r="D223" s="83">
        <f t="shared" si="5"/>
        <v>103</v>
      </c>
      <c r="E223" s="83">
        <v>7</v>
      </c>
      <c r="F223" s="83">
        <v>2</v>
      </c>
      <c r="G223" s="89" t="s">
        <v>149</v>
      </c>
      <c r="H223" s="84">
        <v>244</v>
      </c>
      <c r="I223" s="85">
        <v>223</v>
      </c>
      <c r="J223" s="86">
        <v>0</v>
      </c>
      <c r="K223" s="86"/>
      <c r="L223" s="86"/>
      <c r="M223" s="86">
        <v>0</v>
      </c>
      <c r="N223" s="86"/>
      <c r="O223" s="86"/>
      <c r="P223" s="105">
        <f>P227+P228+P225+P226+P224</f>
        <v>535600</v>
      </c>
      <c r="Q223" s="86"/>
      <c r="R223" s="86"/>
    </row>
    <row r="224" spans="1:18" s="88" customFormat="1" ht="11.25">
      <c r="A224" s="237" t="s">
        <v>99</v>
      </c>
      <c r="B224" s="238"/>
      <c r="C224" s="239"/>
      <c r="D224" s="83">
        <f t="shared" si="5"/>
        <v>104</v>
      </c>
      <c r="E224" s="83">
        <v>7</v>
      </c>
      <c r="F224" s="83">
        <v>2</v>
      </c>
      <c r="G224" s="89" t="s">
        <v>149</v>
      </c>
      <c r="H224" s="84">
        <v>244</v>
      </c>
      <c r="I224" s="85">
        <v>223</v>
      </c>
      <c r="J224" s="86">
        <v>0</v>
      </c>
      <c r="K224" s="86"/>
      <c r="L224" s="86"/>
      <c r="M224" s="86">
        <v>0</v>
      </c>
      <c r="N224" s="86"/>
      <c r="O224" s="86"/>
      <c r="P224" s="86">
        <v>20900</v>
      </c>
      <c r="Q224" s="86"/>
      <c r="R224" s="86"/>
    </row>
    <row r="225" spans="1:18" s="88" customFormat="1" ht="11.25">
      <c r="A225" s="161"/>
      <c r="B225" s="162"/>
      <c r="C225" s="163" t="s">
        <v>195</v>
      </c>
      <c r="D225" s="83">
        <f t="shared" si="5"/>
        <v>105</v>
      </c>
      <c r="E225" s="83">
        <v>7</v>
      </c>
      <c r="F225" s="83">
        <v>2</v>
      </c>
      <c r="G225" s="89" t="s">
        <v>149</v>
      </c>
      <c r="H225" s="84">
        <v>244</v>
      </c>
      <c r="I225" s="85">
        <v>223</v>
      </c>
      <c r="J225" s="86">
        <v>0</v>
      </c>
      <c r="K225" s="86"/>
      <c r="L225" s="86"/>
      <c r="M225" s="86">
        <v>0</v>
      </c>
      <c r="N225" s="86"/>
      <c r="O225" s="86"/>
      <c r="P225" s="86">
        <v>4800</v>
      </c>
      <c r="Q225" s="86"/>
      <c r="R225" s="86"/>
    </row>
    <row r="226" spans="1:18" s="88" customFormat="1" ht="11.25">
      <c r="A226" s="161"/>
      <c r="B226" s="162"/>
      <c r="C226" s="163" t="s">
        <v>196</v>
      </c>
      <c r="D226" s="83">
        <f t="shared" si="5"/>
        <v>106</v>
      </c>
      <c r="E226" s="83">
        <v>7</v>
      </c>
      <c r="F226" s="83">
        <v>2</v>
      </c>
      <c r="G226" s="89" t="s">
        <v>149</v>
      </c>
      <c r="H226" s="84">
        <v>244</v>
      </c>
      <c r="I226" s="85">
        <v>223</v>
      </c>
      <c r="J226" s="86">
        <v>0</v>
      </c>
      <c r="K226" s="86"/>
      <c r="L226" s="86"/>
      <c r="M226" s="86">
        <v>0</v>
      </c>
      <c r="N226" s="86"/>
      <c r="O226" s="86"/>
      <c r="P226" s="105">
        <v>2900</v>
      </c>
      <c r="Q226" s="86"/>
      <c r="R226" s="86"/>
    </row>
    <row r="227" spans="1:18" s="88" customFormat="1" ht="11.25">
      <c r="A227" s="237" t="s">
        <v>20</v>
      </c>
      <c r="B227" s="238"/>
      <c r="C227" s="239"/>
      <c r="D227" s="83">
        <f t="shared" si="5"/>
        <v>107</v>
      </c>
      <c r="E227" s="83">
        <v>7</v>
      </c>
      <c r="F227" s="83">
        <v>2</v>
      </c>
      <c r="G227" s="89" t="s">
        <v>149</v>
      </c>
      <c r="H227" s="84">
        <v>247</v>
      </c>
      <c r="I227" s="85">
        <v>223</v>
      </c>
      <c r="J227" s="86">
        <v>0</v>
      </c>
      <c r="K227" s="86"/>
      <c r="L227" s="86"/>
      <c r="M227" s="86">
        <v>0</v>
      </c>
      <c r="N227" s="86"/>
      <c r="O227" s="86"/>
      <c r="P227" s="143">
        <v>324300</v>
      </c>
      <c r="Q227" s="86"/>
      <c r="R227" s="86"/>
    </row>
    <row r="228" spans="1:18" s="88" customFormat="1" ht="11.25">
      <c r="A228" s="237" t="s">
        <v>21</v>
      </c>
      <c r="B228" s="238"/>
      <c r="C228" s="239"/>
      <c r="D228" s="83">
        <f t="shared" si="5"/>
        <v>108</v>
      </c>
      <c r="E228" s="83">
        <v>7</v>
      </c>
      <c r="F228" s="83">
        <v>2</v>
      </c>
      <c r="G228" s="89" t="s">
        <v>149</v>
      </c>
      <c r="H228" s="84">
        <v>247</v>
      </c>
      <c r="I228" s="85">
        <v>223</v>
      </c>
      <c r="J228" s="86">
        <v>0</v>
      </c>
      <c r="K228" s="86"/>
      <c r="L228" s="86"/>
      <c r="M228" s="86">
        <v>0</v>
      </c>
      <c r="N228" s="86"/>
      <c r="O228" s="86"/>
      <c r="P228" s="143">
        <v>182700</v>
      </c>
      <c r="Q228" s="86"/>
      <c r="R228" s="86"/>
    </row>
    <row r="229" spans="1:18" s="106" customFormat="1" ht="24" customHeight="1">
      <c r="A229" s="223" t="s">
        <v>25</v>
      </c>
      <c r="B229" s="224"/>
      <c r="C229" s="225"/>
      <c r="D229" s="149">
        <f t="shared" si="5"/>
        <v>109</v>
      </c>
      <c r="E229" s="102">
        <v>7</v>
      </c>
      <c r="F229" s="102">
        <v>2</v>
      </c>
      <c r="G229" s="111" t="s">
        <v>149</v>
      </c>
      <c r="H229" s="103">
        <v>240</v>
      </c>
      <c r="I229" s="104">
        <v>300</v>
      </c>
      <c r="J229" s="105">
        <v>0</v>
      </c>
      <c r="K229" s="105"/>
      <c r="L229" s="105"/>
      <c r="M229" s="105">
        <v>0</v>
      </c>
      <c r="N229" s="105"/>
      <c r="O229" s="105"/>
      <c r="P229" s="186">
        <f>P230</f>
        <v>160205</v>
      </c>
      <c r="Q229" s="105"/>
      <c r="R229" s="105"/>
    </row>
    <row r="230" spans="1:18" s="88" customFormat="1" ht="42" customHeight="1">
      <c r="A230" s="213" t="s">
        <v>128</v>
      </c>
      <c r="B230" s="214"/>
      <c r="C230" s="215"/>
      <c r="D230" s="132">
        <f t="shared" si="5"/>
        <v>110</v>
      </c>
      <c r="E230" s="83">
        <v>7</v>
      </c>
      <c r="F230" s="83">
        <v>2</v>
      </c>
      <c r="G230" s="89" t="s">
        <v>149</v>
      </c>
      <c r="H230" s="84">
        <v>244</v>
      </c>
      <c r="I230" s="85">
        <v>343</v>
      </c>
      <c r="J230" s="86">
        <v>0</v>
      </c>
      <c r="K230" s="86"/>
      <c r="L230" s="86"/>
      <c r="M230" s="86">
        <v>0</v>
      </c>
      <c r="N230" s="86"/>
      <c r="O230" s="86"/>
      <c r="P230" s="143">
        <v>160205</v>
      </c>
      <c r="Q230" s="86"/>
      <c r="R230" s="86"/>
    </row>
    <row r="231" spans="1:18" s="101" customFormat="1" ht="64.5" customHeight="1">
      <c r="A231" s="207" t="s">
        <v>150</v>
      </c>
      <c r="B231" s="208"/>
      <c r="C231" s="209"/>
      <c r="D231" s="141">
        <f t="shared" si="5"/>
        <v>111</v>
      </c>
      <c r="E231" s="95">
        <v>7</v>
      </c>
      <c r="F231" s="95">
        <v>2</v>
      </c>
      <c r="G231" s="110" t="s">
        <v>151</v>
      </c>
      <c r="H231" s="115"/>
      <c r="I231" s="115"/>
      <c r="J231" s="98">
        <v>0</v>
      </c>
      <c r="K231" s="98"/>
      <c r="L231" s="98"/>
      <c r="M231" s="98">
        <v>0</v>
      </c>
      <c r="N231" s="98"/>
      <c r="O231" s="98"/>
      <c r="P231" s="98">
        <f>P232</f>
        <v>42456</v>
      </c>
      <c r="Q231" s="98"/>
      <c r="R231" s="98"/>
    </row>
    <row r="232" spans="1:18" s="106" customFormat="1" ht="21.75" customHeight="1">
      <c r="A232" s="210" t="s">
        <v>17</v>
      </c>
      <c r="B232" s="211"/>
      <c r="C232" s="212"/>
      <c r="D232" s="149">
        <f t="shared" si="5"/>
        <v>112</v>
      </c>
      <c r="E232" s="102">
        <v>7</v>
      </c>
      <c r="F232" s="102">
        <v>2</v>
      </c>
      <c r="G232" s="111" t="s">
        <v>151</v>
      </c>
      <c r="H232" s="103">
        <v>240</v>
      </c>
      <c r="I232" s="104">
        <v>220</v>
      </c>
      <c r="J232" s="105">
        <v>0</v>
      </c>
      <c r="K232" s="105"/>
      <c r="L232" s="105"/>
      <c r="M232" s="105">
        <v>0</v>
      </c>
      <c r="N232" s="105"/>
      <c r="O232" s="105"/>
      <c r="P232" s="105">
        <f>P233</f>
        <v>42456</v>
      </c>
      <c r="Q232" s="105"/>
      <c r="R232" s="105"/>
    </row>
    <row r="233" spans="1:18" s="88" customFormat="1" ht="20.25" customHeight="1">
      <c r="A233" s="216" t="s">
        <v>23</v>
      </c>
      <c r="B233" s="217"/>
      <c r="C233" s="218"/>
      <c r="D233" s="132">
        <f t="shared" si="5"/>
        <v>113</v>
      </c>
      <c r="E233" s="83">
        <v>7</v>
      </c>
      <c r="F233" s="83">
        <v>2</v>
      </c>
      <c r="G233" s="89" t="s">
        <v>151</v>
      </c>
      <c r="H233" s="84">
        <v>244</v>
      </c>
      <c r="I233" s="85">
        <v>226</v>
      </c>
      <c r="J233" s="86">
        <v>0</v>
      </c>
      <c r="K233" s="86"/>
      <c r="L233" s="86"/>
      <c r="M233" s="86">
        <v>0</v>
      </c>
      <c r="N233" s="86"/>
      <c r="O233" s="86"/>
      <c r="P233" s="86">
        <v>42456</v>
      </c>
      <c r="Q233" s="86"/>
      <c r="R233" s="86"/>
    </row>
    <row r="234" spans="1:18" s="94" customFormat="1" ht="26.25" customHeight="1">
      <c r="A234" s="207" t="s">
        <v>131</v>
      </c>
      <c r="B234" s="208"/>
      <c r="C234" s="209"/>
      <c r="D234" s="141">
        <f t="shared" si="5"/>
        <v>114</v>
      </c>
      <c r="E234" s="95">
        <v>7</v>
      </c>
      <c r="F234" s="95">
        <v>2</v>
      </c>
      <c r="G234" s="110" t="s">
        <v>188</v>
      </c>
      <c r="H234" s="96"/>
      <c r="I234" s="97"/>
      <c r="J234" s="98">
        <v>0</v>
      </c>
      <c r="K234" s="93"/>
      <c r="L234" s="93"/>
      <c r="M234" s="98">
        <v>0</v>
      </c>
      <c r="N234" s="93"/>
      <c r="O234" s="93"/>
      <c r="P234" s="93">
        <f>P235</f>
        <v>63104</v>
      </c>
      <c r="Q234" s="93"/>
      <c r="R234" s="93"/>
    </row>
    <row r="235" spans="1:18" s="106" customFormat="1" ht="20.25" customHeight="1">
      <c r="A235" s="210" t="s">
        <v>17</v>
      </c>
      <c r="B235" s="211"/>
      <c r="C235" s="212"/>
      <c r="D235" s="149">
        <f t="shared" si="5"/>
        <v>115</v>
      </c>
      <c r="E235" s="102">
        <v>7</v>
      </c>
      <c r="F235" s="102">
        <v>2</v>
      </c>
      <c r="G235" s="111" t="s">
        <v>188</v>
      </c>
      <c r="H235" s="103">
        <v>240</v>
      </c>
      <c r="I235" s="104">
        <v>220</v>
      </c>
      <c r="J235" s="105">
        <v>0</v>
      </c>
      <c r="K235" s="105"/>
      <c r="L235" s="105"/>
      <c r="M235" s="105">
        <v>0</v>
      </c>
      <c r="N235" s="105"/>
      <c r="O235" s="105"/>
      <c r="P235" s="105">
        <f>P236</f>
        <v>63104</v>
      </c>
      <c r="Q235" s="105"/>
      <c r="R235" s="105"/>
    </row>
    <row r="236" spans="1:18" s="88" customFormat="1" ht="18" customHeight="1">
      <c r="A236" s="216" t="s">
        <v>23</v>
      </c>
      <c r="B236" s="217"/>
      <c r="C236" s="218"/>
      <c r="D236" s="132">
        <f t="shared" si="5"/>
        <v>116</v>
      </c>
      <c r="E236" s="83">
        <v>7</v>
      </c>
      <c r="F236" s="83">
        <v>2</v>
      </c>
      <c r="G236" s="89" t="s">
        <v>188</v>
      </c>
      <c r="H236" s="84">
        <v>244</v>
      </c>
      <c r="I236" s="85">
        <v>226</v>
      </c>
      <c r="J236" s="86">
        <v>0</v>
      </c>
      <c r="K236" s="86"/>
      <c r="L236" s="86"/>
      <c r="M236" s="86">
        <v>0</v>
      </c>
      <c r="N236" s="86"/>
      <c r="O236" s="86"/>
      <c r="P236" s="86">
        <v>63104</v>
      </c>
      <c r="Q236" s="86"/>
      <c r="R236" s="86"/>
    </row>
    <row r="237" spans="1:18" s="101" customFormat="1" ht="65.25" customHeight="1">
      <c r="A237" s="207" t="s">
        <v>133</v>
      </c>
      <c r="B237" s="208"/>
      <c r="C237" s="209"/>
      <c r="D237" s="141">
        <f t="shared" si="5"/>
        <v>117</v>
      </c>
      <c r="E237" s="95">
        <v>7</v>
      </c>
      <c r="F237" s="95">
        <v>2</v>
      </c>
      <c r="G237" s="110" t="s">
        <v>211</v>
      </c>
      <c r="H237" s="96"/>
      <c r="I237" s="97"/>
      <c r="J237" s="98">
        <v>0</v>
      </c>
      <c r="K237" s="98"/>
      <c r="L237" s="98"/>
      <c r="M237" s="98">
        <v>0</v>
      </c>
      <c r="N237" s="98"/>
      <c r="O237" s="98"/>
      <c r="P237" s="98">
        <f>P238</f>
        <v>624960</v>
      </c>
      <c r="Q237" s="98"/>
      <c r="R237" s="98"/>
    </row>
    <row r="238" spans="1:18" s="88" customFormat="1" ht="35.25" customHeight="1">
      <c r="A238" s="223" t="s">
        <v>14</v>
      </c>
      <c r="B238" s="224"/>
      <c r="C238" s="225"/>
      <c r="D238" s="149">
        <f t="shared" si="5"/>
        <v>118</v>
      </c>
      <c r="E238" s="102">
        <v>7</v>
      </c>
      <c r="F238" s="102">
        <v>2</v>
      </c>
      <c r="G238" s="111" t="s">
        <v>211</v>
      </c>
      <c r="H238" s="103">
        <v>110</v>
      </c>
      <c r="I238" s="104">
        <v>210</v>
      </c>
      <c r="J238" s="86">
        <v>0</v>
      </c>
      <c r="K238" s="86"/>
      <c r="L238" s="86"/>
      <c r="M238" s="86">
        <v>0</v>
      </c>
      <c r="N238" s="86"/>
      <c r="O238" s="86"/>
      <c r="P238" s="86">
        <f>P239+P240</f>
        <v>624960</v>
      </c>
      <c r="Q238" s="86"/>
      <c r="R238" s="86"/>
    </row>
    <row r="239" spans="1:18" s="88" customFormat="1" ht="18.75" customHeight="1">
      <c r="A239" s="213" t="s">
        <v>15</v>
      </c>
      <c r="B239" s="214"/>
      <c r="C239" s="215"/>
      <c r="D239" s="132">
        <f t="shared" si="5"/>
        <v>119</v>
      </c>
      <c r="E239" s="83">
        <v>7</v>
      </c>
      <c r="F239" s="83">
        <v>2</v>
      </c>
      <c r="G239" s="89" t="s">
        <v>211</v>
      </c>
      <c r="H239" s="84">
        <v>111</v>
      </c>
      <c r="I239" s="85">
        <v>211</v>
      </c>
      <c r="J239" s="86">
        <v>0</v>
      </c>
      <c r="K239" s="86"/>
      <c r="L239" s="86"/>
      <c r="M239" s="86">
        <v>0</v>
      </c>
      <c r="N239" s="86"/>
      <c r="O239" s="86"/>
      <c r="P239" s="86">
        <f>M191</f>
        <v>480000</v>
      </c>
      <c r="Q239" s="86"/>
      <c r="R239" s="86"/>
    </row>
    <row r="240" spans="1:18" s="88" customFormat="1" ht="27.75" customHeight="1">
      <c r="A240" s="213" t="s">
        <v>16</v>
      </c>
      <c r="B240" s="214"/>
      <c r="C240" s="215"/>
      <c r="D240" s="132">
        <f t="shared" si="5"/>
        <v>120</v>
      </c>
      <c r="E240" s="83">
        <v>7</v>
      </c>
      <c r="F240" s="83">
        <v>2</v>
      </c>
      <c r="G240" s="89" t="s">
        <v>211</v>
      </c>
      <c r="H240" s="84">
        <v>119</v>
      </c>
      <c r="I240" s="85">
        <v>213</v>
      </c>
      <c r="J240" s="86">
        <v>0</v>
      </c>
      <c r="K240" s="86"/>
      <c r="L240" s="86"/>
      <c r="M240" s="86">
        <v>0</v>
      </c>
      <c r="N240" s="86"/>
      <c r="O240" s="86"/>
      <c r="P240" s="86">
        <f>M192</f>
        <v>144960</v>
      </c>
      <c r="Q240" s="86"/>
      <c r="R240" s="86"/>
    </row>
    <row r="241" spans="1:18" s="94" customFormat="1" ht="74.25" customHeight="1">
      <c r="A241" s="207" t="s">
        <v>135</v>
      </c>
      <c r="B241" s="208"/>
      <c r="C241" s="209"/>
      <c r="D241" s="141">
        <f t="shared" si="5"/>
        <v>121</v>
      </c>
      <c r="E241" s="90">
        <v>7</v>
      </c>
      <c r="F241" s="95">
        <v>2</v>
      </c>
      <c r="G241" s="110" t="s">
        <v>152</v>
      </c>
      <c r="H241" s="96"/>
      <c r="I241" s="115"/>
      <c r="J241" s="98">
        <v>0</v>
      </c>
      <c r="K241" s="98"/>
      <c r="L241" s="98"/>
      <c r="M241" s="98">
        <v>0</v>
      </c>
      <c r="N241" s="98"/>
      <c r="O241" s="98"/>
      <c r="P241" s="98">
        <f>P242+P246+P250</f>
        <v>3115800</v>
      </c>
      <c r="Q241" s="98"/>
      <c r="R241" s="98"/>
    </row>
    <row r="242" spans="1:18" s="101" customFormat="1" ht="96" customHeight="1">
      <c r="A242" s="207" t="s">
        <v>153</v>
      </c>
      <c r="B242" s="208"/>
      <c r="C242" s="209"/>
      <c r="D242" s="141">
        <f t="shared" si="5"/>
        <v>122</v>
      </c>
      <c r="E242" s="90">
        <v>7</v>
      </c>
      <c r="F242" s="95">
        <v>2</v>
      </c>
      <c r="G242" s="110" t="s">
        <v>154</v>
      </c>
      <c r="H242" s="96"/>
      <c r="I242" s="115"/>
      <c r="J242" s="98">
        <v>0</v>
      </c>
      <c r="K242" s="98"/>
      <c r="L242" s="98"/>
      <c r="M242" s="98">
        <v>0</v>
      </c>
      <c r="N242" s="98"/>
      <c r="O242" s="98"/>
      <c r="P242" s="98">
        <f>P243</f>
        <v>2340080</v>
      </c>
      <c r="Q242" s="98"/>
      <c r="R242" s="98"/>
    </row>
    <row r="243" spans="1:18" s="106" customFormat="1" ht="21" customHeight="1">
      <c r="A243" s="223" t="s">
        <v>14</v>
      </c>
      <c r="B243" s="224"/>
      <c r="C243" s="225"/>
      <c r="D243" s="149">
        <f t="shared" si="5"/>
        <v>123</v>
      </c>
      <c r="E243" s="102">
        <v>7</v>
      </c>
      <c r="F243" s="102">
        <v>2</v>
      </c>
      <c r="G243" s="111" t="s">
        <v>154</v>
      </c>
      <c r="H243" s="103">
        <v>110</v>
      </c>
      <c r="I243" s="118">
        <v>210</v>
      </c>
      <c r="J243" s="105">
        <v>0</v>
      </c>
      <c r="K243" s="105"/>
      <c r="L243" s="105"/>
      <c r="M243" s="105">
        <v>0</v>
      </c>
      <c r="N243" s="105"/>
      <c r="O243" s="105"/>
      <c r="P243" s="105">
        <f>P244+P245</f>
        <v>2340080</v>
      </c>
      <c r="Q243" s="105"/>
      <c r="R243" s="105"/>
    </row>
    <row r="244" spans="1:18" s="88" customFormat="1" ht="18" customHeight="1">
      <c r="A244" s="216" t="s">
        <v>15</v>
      </c>
      <c r="B244" s="217"/>
      <c r="C244" s="218"/>
      <c r="D244" s="132">
        <f t="shared" si="5"/>
        <v>124</v>
      </c>
      <c r="E244" s="83">
        <v>7</v>
      </c>
      <c r="F244" s="83">
        <v>2</v>
      </c>
      <c r="G244" s="89" t="s">
        <v>154</v>
      </c>
      <c r="H244" s="84">
        <v>111</v>
      </c>
      <c r="I244" s="116">
        <v>211</v>
      </c>
      <c r="J244" s="86">
        <v>0</v>
      </c>
      <c r="K244" s="86"/>
      <c r="L244" s="86"/>
      <c r="M244" s="86">
        <v>0</v>
      </c>
      <c r="N244" s="86"/>
      <c r="O244" s="86"/>
      <c r="P244" s="86">
        <v>2334930</v>
      </c>
      <c r="Q244" s="86"/>
      <c r="R244" s="86"/>
    </row>
    <row r="245" spans="1:18" s="88" customFormat="1" ht="22.5" customHeight="1">
      <c r="A245" s="213" t="s">
        <v>16</v>
      </c>
      <c r="B245" s="214"/>
      <c r="C245" s="215"/>
      <c r="D245" s="132">
        <f t="shared" si="5"/>
        <v>125</v>
      </c>
      <c r="E245" s="83">
        <v>7</v>
      </c>
      <c r="F245" s="83">
        <v>2</v>
      </c>
      <c r="G245" s="89" t="s">
        <v>154</v>
      </c>
      <c r="H245" s="84">
        <v>119</v>
      </c>
      <c r="I245" s="116">
        <v>213</v>
      </c>
      <c r="J245" s="86">
        <v>0</v>
      </c>
      <c r="K245" s="86"/>
      <c r="L245" s="86"/>
      <c r="M245" s="86">
        <v>0</v>
      </c>
      <c r="N245" s="86"/>
      <c r="O245" s="86"/>
      <c r="P245" s="86">
        <v>5150</v>
      </c>
      <c r="Q245" s="86"/>
      <c r="R245" s="86"/>
    </row>
    <row r="246" spans="1:18" s="94" customFormat="1" ht="80.25" customHeight="1">
      <c r="A246" s="207" t="s">
        <v>155</v>
      </c>
      <c r="B246" s="208"/>
      <c r="C246" s="209"/>
      <c r="D246" s="130">
        <f t="shared" si="5"/>
        <v>126</v>
      </c>
      <c r="E246" s="90">
        <v>7</v>
      </c>
      <c r="F246" s="90">
        <v>2</v>
      </c>
      <c r="G246" s="109" t="s">
        <v>156</v>
      </c>
      <c r="H246" s="91"/>
      <c r="I246" s="117"/>
      <c r="J246" s="93">
        <v>0</v>
      </c>
      <c r="K246" s="93"/>
      <c r="L246" s="93"/>
      <c r="M246" s="93">
        <v>0</v>
      </c>
      <c r="N246" s="93"/>
      <c r="O246" s="93"/>
      <c r="P246" s="93">
        <f>P247</f>
        <v>733430</v>
      </c>
      <c r="Q246" s="93"/>
      <c r="R246" s="93"/>
    </row>
    <row r="247" spans="1:18" s="106" customFormat="1" ht="21.75" customHeight="1">
      <c r="A247" s="223" t="s">
        <v>14</v>
      </c>
      <c r="B247" s="224"/>
      <c r="C247" s="225"/>
      <c r="D247" s="132">
        <f t="shared" si="5"/>
        <v>127</v>
      </c>
      <c r="E247" s="102">
        <v>7</v>
      </c>
      <c r="F247" s="102">
        <v>2</v>
      </c>
      <c r="G247" s="111" t="s">
        <v>156</v>
      </c>
      <c r="H247" s="103">
        <v>110</v>
      </c>
      <c r="I247" s="118">
        <v>210</v>
      </c>
      <c r="J247" s="105">
        <v>0</v>
      </c>
      <c r="K247" s="105"/>
      <c r="L247" s="105"/>
      <c r="M247" s="105">
        <v>0</v>
      </c>
      <c r="N247" s="105"/>
      <c r="O247" s="105"/>
      <c r="P247" s="105">
        <f>P248+P249</f>
        <v>733430</v>
      </c>
      <c r="Q247" s="105"/>
      <c r="R247" s="105"/>
    </row>
    <row r="248" spans="1:18" s="88" customFormat="1" ht="14.25" customHeight="1">
      <c r="A248" s="216" t="s">
        <v>15</v>
      </c>
      <c r="B248" s="217"/>
      <c r="C248" s="218"/>
      <c r="D248" s="132">
        <f t="shared" si="5"/>
        <v>128</v>
      </c>
      <c r="E248" s="83">
        <v>7</v>
      </c>
      <c r="F248" s="83">
        <v>2</v>
      </c>
      <c r="G248" s="89" t="s">
        <v>156</v>
      </c>
      <c r="H248" s="84">
        <v>111</v>
      </c>
      <c r="I248" s="116">
        <v>211</v>
      </c>
      <c r="J248" s="86">
        <v>0</v>
      </c>
      <c r="K248" s="86"/>
      <c r="L248" s="86"/>
      <c r="M248" s="86">
        <v>0</v>
      </c>
      <c r="N248" s="86"/>
      <c r="O248" s="86"/>
      <c r="P248" s="86">
        <v>640120</v>
      </c>
      <c r="Q248" s="86"/>
      <c r="R248" s="86"/>
    </row>
    <row r="249" spans="1:18" s="88" customFormat="1" ht="32.25" customHeight="1">
      <c r="A249" s="213" t="s">
        <v>16</v>
      </c>
      <c r="B249" s="214"/>
      <c r="C249" s="215"/>
      <c r="D249" s="132">
        <f t="shared" si="5"/>
        <v>129</v>
      </c>
      <c r="E249" s="83">
        <v>7</v>
      </c>
      <c r="F249" s="83">
        <v>2</v>
      </c>
      <c r="G249" s="89" t="s">
        <v>156</v>
      </c>
      <c r="H249" s="84">
        <v>119</v>
      </c>
      <c r="I249" s="116">
        <v>213</v>
      </c>
      <c r="J249" s="86">
        <v>0</v>
      </c>
      <c r="K249" s="86"/>
      <c r="L249" s="86"/>
      <c r="M249" s="86">
        <v>0</v>
      </c>
      <c r="N249" s="86"/>
      <c r="O249" s="86"/>
      <c r="P249" s="86">
        <v>93310</v>
      </c>
      <c r="Q249" s="86"/>
      <c r="R249" s="86"/>
    </row>
    <row r="250" spans="1:18" s="94" customFormat="1" ht="80.25" customHeight="1">
      <c r="A250" s="207" t="s">
        <v>157</v>
      </c>
      <c r="B250" s="208"/>
      <c r="C250" s="209"/>
      <c r="D250" s="132">
        <f t="shared" si="5"/>
        <v>130</v>
      </c>
      <c r="E250" s="90">
        <v>7</v>
      </c>
      <c r="F250" s="90">
        <v>2</v>
      </c>
      <c r="G250" s="109" t="s">
        <v>158</v>
      </c>
      <c r="H250" s="91"/>
      <c r="I250" s="117"/>
      <c r="J250" s="93">
        <v>0</v>
      </c>
      <c r="K250" s="93"/>
      <c r="L250" s="93"/>
      <c r="M250" s="93">
        <v>0</v>
      </c>
      <c r="N250" s="93"/>
      <c r="O250" s="93"/>
      <c r="P250" s="93">
        <f>P253+P251</f>
        <v>42290</v>
      </c>
      <c r="Q250" s="93"/>
      <c r="R250" s="93"/>
    </row>
    <row r="251" spans="1:18" s="106" customFormat="1" ht="22.5" customHeight="1">
      <c r="A251" s="210" t="s">
        <v>17</v>
      </c>
      <c r="B251" s="211"/>
      <c r="C251" s="212"/>
      <c r="D251" s="149">
        <f t="shared" si="5"/>
        <v>131</v>
      </c>
      <c r="E251" s="102">
        <v>7</v>
      </c>
      <c r="F251" s="102">
        <v>2</v>
      </c>
      <c r="G251" s="111" t="s">
        <v>158</v>
      </c>
      <c r="H251" s="103">
        <v>240</v>
      </c>
      <c r="I251" s="118">
        <v>220</v>
      </c>
      <c r="J251" s="105">
        <v>0</v>
      </c>
      <c r="K251" s="105"/>
      <c r="L251" s="105"/>
      <c r="M251" s="105">
        <v>0</v>
      </c>
      <c r="N251" s="105"/>
      <c r="O251" s="105"/>
      <c r="P251" s="105">
        <f>P252</f>
        <v>0</v>
      </c>
      <c r="Q251" s="105"/>
      <c r="R251" s="105"/>
    </row>
    <row r="252" spans="1:18" s="88" customFormat="1" ht="23.25" customHeight="1">
      <c r="A252" s="216" t="s">
        <v>18</v>
      </c>
      <c r="B252" s="217"/>
      <c r="C252" s="218"/>
      <c r="D252" s="132">
        <f t="shared" si="5"/>
        <v>132</v>
      </c>
      <c r="E252" s="83">
        <v>7</v>
      </c>
      <c r="F252" s="83">
        <v>2</v>
      </c>
      <c r="G252" s="89" t="s">
        <v>158</v>
      </c>
      <c r="H252" s="84">
        <v>244</v>
      </c>
      <c r="I252" s="116">
        <v>221</v>
      </c>
      <c r="J252" s="86">
        <v>0</v>
      </c>
      <c r="K252" s="86"/>
      <c r="L252" s="86"/>
      <c r="M252" s="86">
        <v>0</v>
      </c>
      <c r="N252" s="86"/>
      <c r="O252" s="86"/>
      <c r="P252" s="86">
        <f>M204</f>
        <v>0</v>
      </c>
      <c r="Q252" s="86"/>
      <c r="R252" s="86"/>
    </row>
    <row r="253" spans="1:18" s="106" customFormat="1" ht="22.5" customHeight="1">
      <c r="A253" s="223" t="s">
        <v>25</v>
      </c>
      <c r="B253" s="224"/>
      <c r="C253" s="225"/>
      <c r="D253" s="149">
        <f t="shared" si="5"/>
        <v>133</v>
      </c>
      <c r="E253" s="102">
        <v>7</v>
      </c>
      <c r="F253" s="102">
        <v>2</v>
      </c>
      <c r="G253" s="111" t="s">
        <v>158</v>
      </c>
      <c r="H253" s="103">
        <v>240</v>
      </c>
      <c r="I253" s="118">
        <v>300</v>
      </c>
      <c r="J253" s="105">
        <v>0</v>
      </c>
      <c r="K253" s="105"/>
      <c r="L253" s="105"/>
      <c r="M253" s="105">
        <v>0</v>
      </c>
      <c r="N253" s="105"/>
      <c r="O253" s="105"/>
      <c r="P253" s="105">
        <f>P254</f>
        <v>42290</v>
      </c>
      <c r="Q253" s="105"/>
      <c r="R253" s="105"/>
    </row>
    <row r="254" spans="1:18" s="88" customFormat="1" ht="24.75" customHeight="1">
      <c r="A254" s="213" t="s">
        <v>26</v>
      </c>
      <c r="B254" s="214"/>
      <c r="C254" s="215"/>
      <c r="D254" s="132">
        <f t="shared" si="5"/>
        <v>134</v>
      </c>
      <c r="E254" s="83">
        <v>7</v>
      </c>
      <c r="F254" s="83">
        <v>2</v>
      </c>
      <c r="G254" s="89" t="s">
        <v>158</v>
      </c>
      <c r="H254" s="84">
        <v>244</v>
      </c>
      <c r="I254" s="116">
        <v>310</v>
      </c>
      <c r="J254" s="86">
        <v>0</v>
      </c>
      <c r="K254" s="86"/>
      <c r="L254" s="86"/>
      <c r="M254" s="86">
        <v>0</v>
      </c>
      <c r="N254" s="86"/>
      <c r="O254" s="86"/>
      <c r="P254" s="86">
        <f>M206</f>
        <v>42290</v>
      </c>
      <c r="Q254" s="86"/>
      <c r="R254" s="86"/>
    </row>
    <row r="255" spans="1:18" s="101" customFormat="1" ht="59.25" customHeight="1">
      <c r="A255" s="207" t="s">
        <v>159</v>
      </c>
      <c r="B255" s="208"/>
      <c r="C255" s="209"/>
      <c r="D255" s="141">
        <f t="shared" si="5"/>
        <v>135</v>
      </c>
      <c r="E255" s="90">
        <v>7</v>
      </c>
      <c r="F255" s="95">
        <v>2</v>
      </c>
      <c r="G255" s="110" t="s">
        <v>160</v>
      </c>
      <c r="H255" s="96"/>
      <c r="I255" s="115"/>
      <c r="J255" s="98">
        <v>0</v>
      </c>
      <c r="K255" s="98"/>
      <c r="L255" s="98"/>
      <c r="M255" s="98">
        <v>0</v>
      </c>
      <c r="N255" s="98"/>
      <c r="O255" s="98"/>
      <c r="P255" s="98">
        <f>P256</f>
        <v>193700</v>
      </c>
      <c r="Q255" s="98"/>
      <c r="R255" s="98"/>
    </row>
    <row r="256" spans="1:18" s="106" customFormat="1" ht="18" customHeight="1">
      <c r="A256" s="210" t="s">
        <v>17</v>
      </c>
      <c r="B256" s="211"/>
      <c r="C256" s="212"/>
      <c r="D256" s="132">
        <f t="shared" si="5"/>
        <v>136</v>
      </c>
      <c r="E256" s="102">
        <v>7</v>
      </c>
      <c r="F256" s="102">
        <v>2</v>
      </c>
      <c r="G256" s="111" t="s">
        <v>160</v>
      </c>
      <c r="H256" s="103">
        <v>240</v>
      </c>
      <c r="I256" s="104">
        <v>220</v>
      </c>
      <c r="J256" s="105">
        <v>0</v>
      </c>
      <c r="K256" s="105"/>
      <c r="L256" s="105"/>
      <c r="M256" s="105">
        <v>0</v>
      </c>
      <c r="N256" s="105"/>
      <c r="O256" s="105"/>
      <c r="P256" s="105">
        <f>P257</f>
        <v>193700</v>
      </c>
      <c r="Q256" s="105"/>
      <c r="R256" s="105"/>
    </row>
    <row r="257" spans="1:18" s="88" customFormat="1" ht="22.5" customHeight="1">
      <c r="A257" s="216" t="s">
        <v>23</v>
      </c>
      <c r="B257" s="217"/>
      <c r="C257" s="218"/>
      <c r="D257" s="132">
        <f t="shared" si="5"/>
        <v>137</v>
      </c>
      <c r="E257" s="83">
        <v>7</v>
      </c>
      <c r="F257" s="83">
        <v>2</v>
      </c>
      <c r="G257" s="89" t="s">
        <v>160</v>
      </c>
      <c r="H257" s="84">
        <v>244</v>
      </c>
      <c r="I257" s="85">
        <v>226</v>
      </c>
      <c r="J257" s="86">
        <v>0</v>
      </c>
      <c r="K257" s="86"/>
      <c r="L257" s="86"/>
      <c r="M257" s="86">
        <v>0</v>
      </c>
      <c r="N257" s="86"/>
      <c r="O257" s="86"/>
      <c r="P257" s="86">
        <v>193700</v>
      </c>
      <c r="Q257" s="86"/>
      <c r="R257" s="86"/>
    </row>
    <row r="258" spans="1:18" s="101" customFormat="1" ht="69" customHeight="1">
      <c r="A258" s="207" t="s">
        <v>225</v>
      </c>
      <c r="B258" s="208"/>
      <c r="C258" s="209"/>
      <c r="D258" s="141">
        <f t="shared" si="5"/>
        <v>138</v>
      </c>
      <c r="E258" s="95">
        <v>7</v>
      </c>
      <c r="F258" s="95">
        <v>2</v>
      </c>
      <c r="G258" s="110" t="s">
        <v>226</v>
      </c>
      <c r="H258" s="96"/>
      <c r="I258" s="112"/>
      <c r="J258" s="98">
        <v>0</v>
      </c>
      <c r="K258" s="98"/>
      <c r="L258" s="98"/>
      <c r="M258" s="98">
        <v>0</v>
      </c>
      <c r="N258" s="98"/>
      <c r="O258" s="98"/>
      <c r="P258" s="98">
        <f>P259</f>
        <v>0</v>
      </c>
      <c r="Q258" s="98"/>
      <c r="R258" s="98"/>
    </row>
    <row r="259" spans="1:18" s="88" customFormat="1" ht="22.5" customHeight="1">
      <c r="A259" s="210" t="s">
        <v>17</v>
      </c>
      <c r="B259" s="211"/>
      <c r="C259" s="212"/>
      <c r="D259" s="132">
        <f t="shared" si="5"/>
        <v>139</v>
      </c>
      <c r="E259" s="102">
        <v>7</v>
      </c>
      <c r="F259" s="102">
        <v>2</v>
      </c>
      <c r="G259" s="111" t="s">
        <v>226</v>
      </c>
      <c r="H259" s="103">
        <v>240</v>
      </c>
      <c r="I259" s="113">
        <v>220</v>
      </c>
      <c r="J259" s="86">
        <v>0</v>
      </c>
      <c r="K259" s="86"/>
      <c r="L259" s="86"/>
      <c r="M259" s="86">
        <v>0</v>
      </c>
      <c r="N259" s="86"/>
      <c r="O259" s="86"/>
      <c r="P259" s="86">
        <f>P260</f>
        <v>0</v>
      </c>
      <c r="Q259" s="86"/>
      <c r="R259" s="86"/>
    </row>
    <row r="260" spans="1:18" s="88" customFormat="1" ht="28.5" customHeight="1">
      <c r="A260" s="213" t="s">
        <v>22</v>
      </c>
      <c r="B260" s="214"/>
      <c r="C260" s="215"/>
      <c r="D260" s="132">
        <f t="shared" si="5"/>
        <v>140</v>
      </c>
      <c r="E260" s="83">
        <v>7</v>
      </c>
      <c r="F260" s="83">
        <v>2</v>
      </c>
      <c r="G260" s="89" t="s">
        <v>226</v>
      </c>
      <c r="H260" s="84">
        <v>244</v>
      </c>
      <c r="I260" s="114">
        <v>225</v>
      </c>
      <c r="J260" s="86">
        <v>0</v>
      </c>
      <c r="K260" s="86"/>
      <c r="L260" s="86"/>
      <c r="M260" s="86">
        <v>0</v>
      </c>
      <c r="N260" s="86"/>
      <c r="O260" s="86"/>
      <c r="P260" s="86">
        <v>0</v>
      </c>
      <c r="Q260" s="86"/>
      <c r="R260" s="86"/>
    </row>
    <row r="261" spans="1:18" s="101" customFormat="1" ht="110.25" customHeight="1">
      <c r="A261" s="207" t="s">
        <v>146</v>
      </c>
      <c r="B261" s="208"/>
      <c r="C261" s="209"/>
      <c r="D261" s="141">
        <f t="shared" si="5"/>
        <v>141</v>
      </c>
      <c r="E261" s="95">
        <v>7</v>
      </c>
      <c r="F261" s="95">
        <v>2</v>
      </c>
      <c r="G261" s="110" t="s">
        <v>210</v>
      </c>
      <c r="H261" s="96"/>
      <c r="I261" s="97"/>
      <c r="J261" s="98">
        <v>0</v>
      </c>
      <c r="K261" s="98"/>
      <c r="L261" s="98"/>
      <c r="M261" s="98">
        <v>0</v>
      </c>
      <c r="N261" s="98"/>
      <c r="O261" s="98"/>
      <c r="P261" s="98">
        <f>P262</f>
        <v>269660</v>
      </c>
      <c r="Q261" s="98"/>
      <c r="R261" s="98"/>
    </row>
    <row r="262" spans="1:18" s="88" customFormat="1" ht="26.25" customHeight="1">
      <c r="A262" s="210" t="s">
        <v>17</v>
      </c>
      <c r="B262" s="211"/>
      <c r="C262" s="212"/>
      <c r="D262" s="132">
        <f t="shared" si="5"/>
        <v>142</v>
      </c>
      <c r="E262" s="102">
        <v>7</v>
      </c>
      <c r="F262" s="102">
        <v>2</v>
      </c>
      <c r="G262" s="111" t="s">
        <v>210</v>
      </c>
      <c r="H262" s="103">
        <v>240</v>
      </c>
      <c r="I262" s="104">
        <v>220</v>
      </c>
      <c r="J262" s="86">
        <v>0</v>
      </c>
      <c r="K262" s="86"/>
      <c r="L262" s="86"/>
      <c r="M262" s="86">
        <v>0</v>
      </c>
      <c r="N262" s="86"/>
      <c r="O262" s="86"/>
      <c r="P262" s="86">
        <f>P263</f>
        <v>269660</v>
      </c>
      <c r="Q262" s="86"/>
      <c r="R262" s="86"/>
    </row>
    <row r="263" spans="1:18" s="88" customFormat="1" ht="16.5" customHeight="1">
      <c r="A263" s="216" t="s">
        <v>23</v>
      </c>
      <c r="B263" s="217"/>
      <c r="C263" s="218"/>
      <c r="D263" s="132">
        <f t="shared" si="5"/>
        <v>143</v>
      </c>
      <c r="E263" s="83">
        <v>7</v>
      </c>
      <c r="F263" s="83">
        <v>2</v>
      </c>
      <c r="G263" s="89" t="s">
        <v>210</v>
      </c>
      <c r="H263" s="84">
        <v>244</v>
      </c>
      <c r="I263" s="85">
        <v>226</v>
      </c>
      <c r="J263" s="86">
        <v>0</v>
      </c>
      <c r="K263" s="86"/>
      <c r="L263" s="86"/>
      <c r="M263" s="86">
        <v>0</v>
      </c>
      <c r="N263" s="86"/>
      <c r="O263" s="86"/>
      <c r="P263" s="86">
        <v>269660</v>
      </c>
      <c r="Q263" s="86"/>
      <c r="R263" s="86"/>
    </row>
    <row r="264" spans="1:18" s="94" customFormat="1" ht="16.5" customHeight="1">
      <c r="A264" s="220" t="s">
        <v>217</v>
      </c>
      <c r="B264" s="221"/>
      <c r="C264" s="222"/>
      <c r="D264" s="90">
        <f>D263+1</f>
        <v>144</v>
      </c>
      <c r="E264" s="90">
        <v>7</v>
      </c>
      <c r="F264" s="90">
        <v>7</v>
      </c>
      <c r="G264" s="109"/>
      <c r="H264" s="91"/>
      <c r="I264" s="117"/>
      <c r="J264" s="98">
        <f>J265</f>
        <v>60440</v>
      </c>
      <c r="K264" s="98"/>
      <c r="L264" s="98"/>
      <c r="M264" s="98">
        <f>M265</f>
        <v>60450</v>
      </c>
      <c r="N264" s="98"/>
      <c r="O264" s="98"/>
      <c r="P264" s="98">
        <f>P273</f>
        <v>60450</v>
      </c>
      <c r="Q264" s="93"/>
      <c r="R264" s="93"/>
    </row>
    <row r="265" spans="1:18" s="94" customFormat="1" ht="50.25" customHeight="1">
      <c r="A265" s="226" t="s">
        <v>161</v>
      </c>
      <c r="B265" s="227"/>
      <c r="C265" s="228"/>
      <c r="D265" s="80">
        <f aca="true" t="shared" si="6" ref="D265:D278">D264+1</f>
        <v>145</v>
      </c>
      <c r="E265" s="80">
        <v>7</v>
      </c>
      <c r="F265" s="80">
        <v>7</v>
      </c>
      <c r="G265" s="107" t="s">
        <v>62</v>
      </c>
      <c r="H265" s="108"/>
      <c r="I265" s="187"/>
      <c r="J265" s="82">
        <f>J266</f>
        <v>60440</v>
      </c>
      <c r="K265" s="82"/>
      <c r="L265" s="82"/>
      <c r="M265" s="82">
        <f>M266</f>
        <v>60450</v>
      </c>
      <c r="N265" s="82"/>
      <c r="O265" s="82"/>
      <c r="P265" s="82">
        <v>0</v>
      </c>
      <c r="Q265" s="81"/>
      <c r="R265" s="81"/>
    </row>
    <row r="266" spans="1:18" s="94" customFormat="1" ht="42.75" customHeight="1">
      <c r="A266" s="220" t="s">
        <v>218</v>
      </c>
      <c r="B266" s="221"/>
      <c r="C266" s="222"/>
      <c r="D266" s="90">
        <f t="shared" si="6"/>
        <v>146</v>
      </c>
      <c r="E266" s="90">
        <v>7</v>
      </c>
      <c r="F266" s="90">
        <v>7</v>
      </c>
      <c r="G266" s="109" t="s">
        <v>219</v>
      </c>
      <c r="H266" s="91"/>
      <c r="I266" s="117"/>
      <c r="J266" s="98">
        <f>J267+J270</f>
        <v>60440</v>
      </c>
      <c r="K266" s="98"/>
      <c r="L266" s="98"/>
      <c r="M266" s="98">
        <f>M270+M267</f>
        <v>60450</v>
      </c>
      <c r="N266" s="98"/>
      <c r="O266" s="98"/>
      <c r="P266" s="98">
        <v>0</v>
      </c>
      <c r="Q266" s="93"/>
      <c r="R266" s="93"/>
    </row>
    <row r="267" spans="1:18" s="94" customFormat="1" ht="39.75" customHeight="1">
      <c r="A267" s="207" t="s">
        <v>214</v>
      </c>
      <c r="B267" s="208"/>
      <c r="C267" s="209"/>
      <c r="D267" s="95">
        <f t="shared" si="6"/>
        <v>147</v>
      </c>
      <c r="E267" s="90">
        <v>7</v>
      </c>
      <c r="F267" s="95">
        <v>7</v>
      </c>
      <c r="G267" s="110" t="s">
        <v>220</v>
      </c>
      <c r="H267" s="96"/>
      <c r="I267" s="115"/>
      <c r="J267" s="98">
        <f>J268</f>
        <v>6050</v>
      </c>
      <c r="K267" s="98"/>
      <c r="L267" s="98"/>
      <c r="M267" s="98">
        <f>M268</f>
        <v>6050</v>
      </c>
      <c r="N267" s="98"/>
      <c r="O267" s="98"/>
      <c r="P267" s="98">
        <v>0</v>
      </c>
      <c r="Q267" s="93"/>
      <c r="R267" s="93"/>
    </row>
    <row r="268" spans="1:18" s="94" customFormat="1" ht="15.75" customHeight="1">
      <c r="A268" s="210" t="s">
        <v>17</v>
      </c>
      <c r="B268" s="211"/>
      <c r="C268" s="212"/>
      <c r="D268" s="102">
        <f t="shared" si="6"/>
        <v>148</v>
      </c>
      <c r="E268" s="102">
        <v>7</v>
      </c>
      <c r="F268" s="102">
        <v>7</v>
      </c>
      <c r="G268" s="111" t="s">
        <v>220</v>
      </c>
      <c r="H268" s="103">
        <v>240</v>
      </c>
      <c r="I268" s="104">
        <v>220</v>
      </c>
      <c r="J268" s="105">
        <f>J269</f>
        <v>6050</v>
      </c>
      <c r="K268" s="105"/>
      <c r="L268" s="105"/>
      <c r="M268" s="105">
        <f>M269</f>
        <v>6050</v>
      </c>
      <c r="N268" s="105"/>
      <c r="O268" s="105"/>
      <c r="P268" s="105">
        <v>0</v>
      </c>
      <c r="Q268" s="105"/>
      <c r="R268" s="105"/>
    </row>
    <row r="269" spans="1:18" s="188" customFormat="1" ht="23.25" customHeight="1">
      <c r="A269" s="216" t="s">
        <v>23</v>
      </c>
      <c r="B269" s="217"/>
      <c r="C269" s="218"/>
      <c r="D269" s="102">
        <f t="shared" si="6"/>
        <v>149</v>
      </c>
      <c r="E269" s="83">
        <v>7</v>
      </c>
      <c r="F269" s="83">
        <v>7</v>
      </c>
      <c r="G269" s="89" t="s">
        <v>220</v>
      </c>
      <c r="H269" s="84">
        <v>244</v>
      </c>
      <c r="I269" s="85">
        <v>226</v>
      </c>
      <c r="J269" s="105">
        <f>лагерь!D16</f>
        <v>6050</v>
      </c>
      <c r="K269" s="105"/>
      <c r="L269" s="105"/>
      <c r="M269" s="105">
        <v>6050</v>
      </c>
      <c r="N269" s="105"/>
      <c r="O269" s="105"/>
      <c r="P269" s="105">
        <v>0</v>
      </c>
      <c r="Q269" s="86"/>
      <c r="R269" s="86"/>
    </row>
    <row r="270" spans="1:18" s="88" customFormat="1" ht="40.5" customHeight="1">
      <c r="A270" s="207" t="s">
        <v>212</v>
      </c>
      <c r="B270" s="208"/>
      <c r="C270" s="209"/>
      <c r="D270" s="95">
        <f t="shared" si="6"/>
        <v>150</v>
      </c>
      <c r="E270" s="90">
        <v>7</v>
      </c>
      <c r="F270" s="95">
        <v>7</v>
      </c>
      <c r="G270" s="110" t="s">
        <v>213</v>
      </c>
      <c r="H270" s="96"/>
      <c r="I270" s="115"/>
      <c r="J270" s="98">
        <f>J271</f>
        <v>54390</v>
      </c>
      <c r="K270" s="98"/>
      <c r="L270" s="98"/>
      <c r="M270" s="98">
        <f>M271</f>
        <v>54400</v>
      </c>
      <c r="N270" s="98"/>
      <c r="O270" s="98"/>
      <c r="P270" s="98">
        <v>0</v>
      </c>
      <c r="Q270" s="93"/>
      <c r="R270" s="93"/>
    </row>
    <row r="271" spans="1:18" s="88" customFormat="1" ht="21" customHeight="1">
      <c r="A271" s="210" t="s">
        <v>17</v>
      </c>
      <c r="B271" s="211"/>
      <c r="C271" s="212"/>
      <c r="D271" s="102">
        <f t="shared" si="6"/>
        <v>151</v>
      </c>
      <c r="E271" s="102">
        <v>7</v>
      </c>
      <c r="F271" s="102">
        <v>7</v>
      </c>
      <c r="G271" s="111" t="s">
        <v>213</v>
      </c>
      <c r="H271" s="103">
        <v>240</v>
      </c>
      <c r="I271" s="104">
        <v>220</v>
      </c>
      <c r="J271" s="105">
        <f>J272</f>
        <v>54390</v>
      </c>
      <c r="K271" s="105"/>
      <c r="L271" s="105"/>
      <c r="M271" s="105">
        <f>M272</f>
        <v>54400</v>
      </c>
      <c r="N271" s="105"/>
      <c r="O271" s="105"/>
      <c r="P271" s="105">
        <v>0</v>
      </c>
      <c r="Q271" s="105"/>
      <c r="R271" s="105"/>
    </row>
    <row r="272" spans="1:18" s="88" customFormat="1" ht="19.5" customHeight="1">
      <c r="A272" s="216" t="s">
        <v>23</v>
      </c>
      <c r="B272" s="217"/>
      <c r="C272" s="218"/>
      <c r="D272" s="102">
        <f t="shared" si="6"/>
        <v>152</v>
      </c>
      <c r="E272" s="83">
        <v>7</v>
      </c>
      <c r="F272" s="83">
        <v>7</v>
      </c>
      <c r="G272" s="89" t="s">
        <v>213</v>
      </c>
      <c r="H272" s="84">
        <v>244</v>
      </c>
      <c r="I272" s="85">
        <v>226</v>
      </c>
      <c r="J272" s="105">
        <f>лагерь!D15</f>
        <v>54390</v>
      </c>
      <c r="K272" s="105"/>
      <c r="L272" s="105"/>
      <c r="M272" s="86">
        <v>54400</v>
      </c>
      <c r="N272" s="105"/>
      <c r="O272" s="105"/>
      <c r="P272" s="105">
        <v>0</v>
      </c>
      <c r="Q272" s="86"/>
      <c r="R272" s="86"/>
    </row>
    <row r="273" spans="1:18" s="94" customFormat="1" ht="33.75" customHeight="1">
      <c r="A273" s="220" t="s">
        <v>100</v>
      </c>
      <c r="B273" s="221"/>
      <c r="C273" s="222"/>
      <c r="D273" s="95">
        <f t="shared" si="6"/>
        <v>153</v>
      </c>
      <c r="E273" s="90">
        <v>7</v>
      </c>
      <c r="F273" s="90">
        <v>7</v>
      </c>
      <c r="G273" s="109" t="s">
        <v>101</v>
      </c>
      <c r="H273" s="91"/>
      <c r="I273" s="117"/>
      <c r="J273" s="98">
        <v>0</v>
      </c>
      <c r="K273" s="98"/>
      <c r="L273" s="98"/>
      <c r="M273" s="98">
        <v>0</v>
      </c>
      <c r="N273" s="98"/>
      <c r="O273" s="98"/>
      <c r="P273" s="98">
        <f>P274+P277</f>
        <v>60450</v>
      </c>
      <c r="Q273" s="93"/>
      <c r="R273" s="93"/>
    </row>
    <row r="274" spans="1:18" s="88" customFormat="1" ht="39" customHeight="1">
      <c r="A274" s="207" t="s">
        <v>214</v>
      </c>
      <c r="B274" s="208"/>
      <c r="C274" s="209"/>
      <c r="D274" s="95">
        <f t="shared" si="6"/>
        <v>154</v>
      </c>
      <c r="E274" s="90">
        <v>7</v>
      </c>
      <c r="F274" s="95">
        <v>7</v>
      </c>
      <c r="G274" s="110" t="s">
        <v>215</v>
      </c>
      <c r="H274" s="96"/>
      <c r="I274" s="115"/>
      <c r="J274" s="98">
        <v>0</v>
      </c>
      <c r="K274" s="98"/>
      <c r="L274" s="98"/>
      <c r="M274" s="98">
        <v>0</v>
      </c>
      <c r="N274" s="98"/>
      <c r="O274" s="98"/>
      <c r="P274" s="98">
        <f>P275</f>
        <v>6050</v>
      </c>
      <c r="Q274" s="93"/>
      <c r="R274" s="93"/>
    </row>
    <row r="275" spans="1:18" s="88" customFormat="1" ht="15" customHeight="1">
      <c r="A275" s="210" t="s">
        <v>17</v>
      </c>
      <c r="B275" s="211"/>
      <c r="C275" s="212"/>
      <c r="D275" s="102">
        <f t="shared" si="6"/>
        <v>155</v>
      </c>
      <c r="E275" s="102">
        <v>7</v>
      </c>
      <c r="F275" s="102">
        <v>7</v>
      </c>
      <c r="G275" s="111" t="s">
        <v>215</v>
      </c>
      <c r="H275" s="103">
        <v>240</v>
      </c>
      <c r="I275" s="104">
        <v>220</v>
      </c>
      <c r="J275" s="105">
        <v>0</v>
      </c>
      <c r="K275" s="105"/>
      <c r="L275" s="105"/>
      <c r="M275" s="105">
        <v>0</v>
      </c>
      <c r="N275" s="105"/>
      <c r="O275" s="105"/>
      <c r="P275" s="105">
        <f>P276</f>
        <v>6050</v>
      </c>
      <c r="Q275" s="105"/>
      <c r="R275" s="105"/>
    </row>
    <row r="276" spans="1:18" s="88" customFormat="1" ht="15.75" customHeight="1">
      <c r="A276" s="216" t="s">
        <v>23</v>
      </c>
      <c r="B276" s="217"/>
      <c r="C276" s="218"/>
      <c r="D276" s="83">
        <f>D275+1</f>
        <v>156</v>
      </c>
      <c r="E276" s="83">
        <v>7</v>
      </c>
      <c r="F276" s="83">
        <v>7</v>
      </c>
      <c r="G276" s="89" t="s">
        <v>215</v>
      </c>
      <c r="H276" s="84">
        <v>244</v>
      </c>
      <c r="I276" s="85">
        <v>226</v>
      </c>
      <c r="J276" s="105">
        <v>0</v>
      </c>
      <c r="K276" s="105"/>
      <c r="L276" s="105"/>
      <c r="M276" s="86">
        <v>0</v>
      </c>
      <c r="N276" s="105"/>
      <c r="O276" s="105"/>
      <c r="P276" s="105">
        <v>6050</v>
      </c>
      <c r="Q276" s="86"/>
      <c r="R276" s="86"/>
    </row>
    <row r="277" spans="1:18" s="88" customFormat="1" ht="39.75" customHeight="1">
      <c r="A277" s="207" t="s">
        <v>212</v>
      </c>
      <c r="B277" s="208"/>
      <c r="C277" s="209"/>
      <c r="D277" s="95">
        <f t="shared" si="6"/>
        <v>157</v>
      </c>
      <c r="E277" s="90">
        <v>7</v>
      </c>
      <c r="F277" s="95">
        <v>7</v>
      </c>
      <c r="G277" s="110" t="s">
        <v>216</v>
      </c>
      <c r="H277" s="96"/>
      <c r="I277" s="115"/>
      <c r="J277" s="98">
        <v>0</v>
      </c>
      <c r="K277" s="98"/>
      <c r="L277" s="98"/>
      <c r="M277" s="98">
        <v>0</v>
      </c>
      <c r="N277" s="98"/>
      <c r="O277" s="98"/>
      <c r="P277" s="98">
        <f>P278</f>
        <v>54400</v>
      </c>
      <c r="Q277" s="86"/>
      <c r="R277" s="86"/>
    </row>
    <row r="278" spans="1:18" s="88" customFormat="1" ht="19.5" customHeight="1">
      <c r="A278" s="210" t="s">
        <v>17</v>
      </c>
      <c r="B278" s="211"/>
      <c r="C278" s="212"/>
      <c r="D278" s="102">
        <f t="shared" si="6"/>
        <v>158</v>
      </c>
      <c r="E278" s="102">
        <v>7</v>
      </c>
      <c r="F278" s="102">
        <v>7</v>
      </c>
      <c r="G278" s="111" t="s">
        <v>216</v>
      </c>
      <c r="H278" s="103">
        <v>240</v>
      </c>
      <c r="I278" s="104">
        <v>220</v>
      </c>
      <c r="J278" s="105">
        <v>0</v>
      </c>
      <c r="K278" s="105"/>
      <c r="L278" s="105"/>
      <c r="M278" s="93">
        <v>0</v>
      </c>
      <c r="N278" s="105"/>
      <c r="O278" s="105"/>
      <c r="P278" s="105">
        <f>P279</f>
        <v>54400</v>
      </c>
      <c r="Q278" s="105"/>
      <c r="R278" s="105"/>
    </row>
    <row r="279" spans="1:18" s="88" customFormat="1" ht="17.25" customHeight="1">
      <c r="A279" s="216" t="s">
        <v>23</v>
      </c>
      <c r="B279" s="217"/>
      <c r="C279" s="218"/>
      <c r="D279" s="83">
        <f>D278+1</f>
        <v>159</v>
      </c>
      <c r="E279" s="83">
        <v>7</v>
      </c>
      <c r="F279" s="83">
        <v>7</v>
      </c>
      <c r="G279" s="89" t="s">
        <v>216</v>
      </c>
      <c r="H279" s="84">
        <v>244</v>
      </c>
      <c r="I279" s="85">
        <v>226</v>
      </c>
      <c r="J279" s="105">
        <v>0</v>
      </c>
      <c r="K279" s="105"/>
      <c r="L279" s="105"/>
      <c r="M279" s="86">
        <v>0</v>
      </c>
      <c r="N279" s="105"/>
      <c r="O279" s="105"/>
      <c r="P279" s="105">
        <f>M272</f>
        <v>54400</v>
      </c>
      <c r="Q279" s="86"/>
      <c r="R279" s="86"/>
    </row>
    <row r="280" spans="9:18" s="88" customFormat="1" ht="11.25">
      <c r="I280" s="88" t="s">
        <v>90</v>
      </c>
      <c r="J280" s="143">
        <f>J115</f>
        <v>6702146</v>
      </c>
      <c r="K280" s="121" t="s">
        <v>89</v>
      </c>
      <c r="L280" s="121" t="s">
        <v>89</v>
      </c>
      <c r="M280" s="143">
        <f>M115</f>
        <v>7448457</v>
      </c>
      <c r="N280" s="121" t="s">
        <v>89</v>
      </c>
      <c r="O280" s="121" t="s">
        <v>89</v>
      </c>
      <c r="P280" s="143">
        <f>P115</f>
        <v>6362501</v>
      </c>
      <c r="Q280" s="121" t="s">
        <v>89</v>
      </c>
      <c r="R280" s="121" t="s">
        <v>89</v>
      </c>
    </row>
    <row r="281" spans="10:16" s="88" customFormat="1" ht="11.25">
      <c r="J281" s="180"/>
      <c r="M281" s="180"/>
      <c r="P281" s="180"/>
    </row>
    <row r="282" spans="10:16" s="88" customFormat="1" ht="15" customHeight="1">
      <c r="J282" s="180"/>
      <c r="M282" s="180"/>
      <c r="P282" s="180"/>
    </row>
    <row r="283" s="88" customFormat="1" ht="15" customHeight="1">
      <c r="A283" s="88" t="s">
        <v>94</v>
      </c>
    </row>
    <row r="284" spans="1:15" s="88" customFormat="1" ht="41.25" customHeight="1">
      <c r="A284" s="88" t="s">
        <v>95</v>
      </c>
      <c r="D284" s="219" t="s">
        <v>234</v>
      </c>
      <c r="E284" s="219"/>
      <c r="F284" s="219"/>
      <c r="H284" s="177"/>
      <c r="I284" s="177"/>
      <c r="J284" s="177"/>
      <c r="L284" s="181" t="s">
        <v>228</v>
      </c>
      <c r="M284" s="177"/>
      <c r="N284" s="177"/>
      <c r="O284" s="177"/>
    </row>
    <row r="285" spans="4:15" s="88" customFormat="1" ht="15" customHeight="1">
      <c r="D285" s="235" t="s">
        <v>96</v>
      </c>
      <c r="E285" s="235"/>
      <c r="F285" s="235"/>
      <c r="H285" s="236" t="s">
        <v>68</v>
      </c>
      <c r="I285" s="236"/>
      <c r="J285" s="236"/>
      <c r="L285" s="236" t="s">
        <v>97</v>
      </c>
      <c r="M285" s="236"/>
      <c r="N285" s="236"/>
      <c r="O285" s="236"/>
    </row>
    <row r="286" s="88" customFormat="1" ht="15" customHeight="1"/>
    <row r="287" s="88" customFormat="1" ht="15" customHeight="1"/>
    <row r="288" spans="1:15" s="88" customFormat="1" ht="15" customHeight="1">
      <c r="A288" s="88" t="s">
        <v>98</v>
      </c>
      <c r="D288" s="181" t="s">
        <v>189</v>
      </c>
      <c r="E288" s="177"/>
      <c r="F288" s="177"/>
      <c r="H288" s="177"/>
      <c r="I288" s="177"/>
      <c r="J288" s="177"/>
      <c r="L288" s="181" t="s">
        <v>197</v>
      </c>
      <c r="M288" s="177"/>
      <c r="N288" s="177"/>
      <c r="O288" s="177"/>
    </row>
    <row r="289" spans="4:15" s="88" customFormat="1" ht="15" customHeight="1">
      <c r="D289" s="235" t="s">
        <v>96</v>
      </c>
      <c r="E289" s="235"/>
      <c r="F289" s="235"/>
      <c r="H289" s="236" t="s">
        <v>68</v>
      </c>
      <c r="I289" s="236"/>
      <c r="J289" s="236"/>
      <c r="L289" s="236" t="s">
        <v>97</v>
      </c>
      <c r="M289" s="236"/>
      <c r="N289" s="236"/>
      <c r="O289" s="236"/>
    </row>
    <row r="290" s="88" customFormat="1" ht="15" customHeight="1"/>
    <row r="291" spans="1:16" s="88" customFormat="1" ht="15" customHeight="1">
      <c r="A291" s="167" t="s">
        <v>70</v>
      </c>
      <c r="B291" s="168"/>
      <c r="C291" s="169"/>
      <c r="D291" s="169" t="s">
        <v>71</v>
      </c>
      <c r="J291" s="182"/>
      <c r="M291" s="182"/>
      <c r="P291" s="180"/>
    </row>
    <row r="292" spans="9:16" s="88" customFormat="1" ht="15" customHeight="1">
      <c r="I292" s="183"/>
      <c r="J292" s="182"/>
      <c r="M292" s="182"/>
      <c r="P292" s="180"/>
    </row>
    <row r="293" spans="10:16" s="88" customFormat="1" ht="15" customHeight="1">
      <c r="J293" s="182"/>
      <c r="M293" s="182"/>
      <c r="N293" s="180"/>
      <c r="P293" s="180"/>
    </row>
    <row r="294" spans="10:13" ht="15" customHeight="1">
      <c r="J294" s="12"/>
      <c r="M294" s="11"/>
    </row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</sheetData>
  <sheetProtection/>
  <mergeCells count="213">
    <mergeCell ref="A185:C185"/>
    <mergeCell ref="A183:C183"/>
    <mergeCell ref="A184:C184"/>
    <mergeCell ref="A251:C251"/>
    <mergeCell ref="A252:C252"/>
    <mergeCell ref="A279:C279"/>
    <mergeCell ref="A277:C277"/>
    <mergeCell ref="A278:C278"/>
    <mergeCell ref="A264:C264"/>
    <mergeCell ref="A265:C265"/>
    <mergeCell ref="A266:C266"/>
    <mergeCell ref="A267:C267"/>
    <mergeCell ref="A268:C268"/>
    <mergeCell ref="A165:C165"/>
    <mergeCell ref="A166:C166"/>
    <mergeCell ref="A167:C167"/>
    <mergeCell ref="A256:C256"/>
    <mergeCell ref="A257:C257"/>
    <mergeCell ref="A169:C169"/>
    <mergeCell ref="A179:C179"/>
    <mergeCell ref="A224:C224"/>
    <mergeCell ref="A140:C140"/>
    <mergeCell ref="A141:C141"/>
    <mergeCell ref="A142:C142"/>
    <mergeCell ref="A164:C164"/>
    <mergeCell ref="A162:C162"/>
    <mergeCell ref="A146:C146"/>
    <mergeCell ref="A163:C163"/>
    <mergeCell ref="A143:C143"/>
    <mergeCell ref="A144:C144"/>
    <mergeCell ref="A145:C145"/>
    <mergeCell ref="L10:N10"/>
    <mergeCell ref="I11:K11"/>
    <mergeCell ref="L11:N11"/>
    <mergeCell ref="A17:J17"/>
    <mergeCell ref="M17:N17"/>
    <mergeCell ref="E22:J22"/>
    <mergeCell ref="M22:N22"/>
    <mergeCell ref="E31:E32"/>
    <mergeCell ref="G31:I31"/>
    <mergeCell ref="I2:N2"/>
    <mergeCell ref="I4:N4"/>
    <mergeCell ref="I6:N6"/>
    <mergeCell ref="I8:N8"/>
    <mergeCell ref="M20:N20"/>
    <mergeCell ref="M21:N21"/>
    <mergeCell ref="A18:J18"/>
    <mergeCell ref="M18:N18"/>
    <mergeCell ref="A19:J19"/>
    <mergeCell ref="M19:N19"/>
    <mergeCell ref="J31:L31"/>
    <mergeCell ref="M31:O31"/>
    <mergeCell ref="F23:J23"/>
    <mergeCell ref="M23:N23"/>
    <mergeCell ref="M24:N24"/>
    <mergeCell ref="A28:N28"/>
    <mergeCell ref="E112:E113"/>
    <mergeCell ref="F112:F113"/>
    <mergeCell ref="G112:G113"/>
    <mergeCell ref="H112:H113"/>
    <mergeCell ref="B30:E30"/>
    <mergeCell ref="F30:F32"/>
    <mergeCell ref="G30:O30"/>
    <mergeCell ref="B31:B32"/>
    <mergeCell ref="C31:C32"/>
    <mergeCell ref="D31:D32"/>
    <mergeCell ref="J112:L112"/>
    <mergeCell ref="M112:O112"/>
    <mergeCell ref="P112:R112"/>
    <mergeCell ref="A114:C114"/>
    <mergeCell ref="A109:R109"/>
    <mergeCell ref="A111:C113"/>
    <mergeCell ref="D111:D113"/>
    <mergeCell ref="E111:H111"/>
    <mergeCell ref="I111:I113"/>
    <mergeCell ref="J111:R111"/>
    <mergeCell ref="A115:C115"/>
    <mergeCell ref="A159:C159"/>
    <mergeCell ref="A160:C160"/>
    <mergeCell ref="A161:C161"/>
    <mergeCell ref="A122:C122"/>
    <mergeCell ref="A123:C123"/>
    <mergeCell ref="A124:C124"/>
    <mergeCell ref="A116:C116"/>
    <mergeCell ref="A125:C125"/>
    <mergeCell ref="A126:C126"/>
    <mergeCell ref="A168:C168"/>
    <mergeCell ref="A172:C172"/>
    <mergeCell ref="A216:C216"/>
    <mergeCell ref="A215:C215"/>
    <mergeCell ref="A234:C234"/>
    <mergeCell ref="A231:C231"/>
    <mergeCell ref="A173:C173"/>
    <mergeCell ref="A174:C174"/>
    <mergeCell ref="A175:C175"/>
    <mergeCell ref="A177:C177"/>
    <mergeCell ref="A233:C233"/>
    <mergeCell ref="A237:C237"/>
    <mergeCell ref="A238:C238"/>
    <mergeCell ref="A210:C210"/>
    <mergeCell ref="A221:C221"/>
    <mergeCell ref="A219:C219"/>
    <mergeCell ref="A229:C229"/>
    <mergeCell ref="A211:C211"/>
    <mergeCell ref="A227:C227"/>
    <mergeCell ref="A230:C230"/>
    <mergeCell ref="A180:C180"/>
    <mergeCell ref="A193:C193"/>
    <mergeCell ref="A244:C244"/>
    <mergeCell ref="A245:C245"/>
    <mergeCell ref="A246:C246"/>
    <mergeCell ref="A247:C247"/>
    <mergeCell ref="A232:C232"/>
    <mergeCell ref="A222:C222"/>
    <mergeCell ref="A223:C223"/>
    <mergeCell ref="A228:C228"/>
    <mergeCell ref="L289:O289"/>
    <mergeCell ref="A217:C217"/>
    <mergeCell ref="A213:C213"/>
    <mergeCell ref="A209:C209"/>
    <mergeCell ref="A220:C220"/>
    <mergeCell ref="L285:O285"/>
    <mergeCell ref="A242:C242"/>
    <mergeCell ref="A243:C243"/>
    <mergeCell ref="A235:C235"/>
    <mergeCell ref="A236:C236"/>
    <mergeCell ref="A261:C261"/>
    <mergeCell ref="D289:F289"/>
    <mergeCell ref="H289:J289"/>
    <mergeCell ref="A218:C218"/>
    <mergeCell ref="A250:C250"/>
    <mergeCell ref="A253:C253"/>
    <mergeCell ref="D285:F285"/>
    <mergeCell ref="H285:J285"/>
    <mergeCell ref="A241:C241"/>
    <mergeCell ref="A254:C254"/>
    <mergeCell ref="A190:C190"/>
    <mergeCell ref="A191:C191"/>
    <mergeCell ref="A192:C192"/>
    <mergeCell ref="A205:C205"/>
    <mergeCell ref="A200:C200"/>
    <mergeCell ref="A201:C201"/>
    <mergeCell ref="A202:C202"/>
    <mergeCell ref="A197:C197"/>
    <mergeCell ref="A203:C203"/>
    <mergeCell ref="A204:C204"/>
    <mergeCell ref="A262:C262"/>
    <mergeCell ref="A240:C240"/>
    <mergeCell ref="A176:C176"/>
    <mergeCell ref="A178:C178"/>
    <mergeCell ref="A182:C182"/>
    <mergeCell ref="A187:C187"/>
    <mergeCell ref="A194:C194"/>
    <mergeCell ref="A195:C195"/>
    <mergeCell ref="A196:C196"/>
    <mergeCell ref="A208:C208"/>
    <mergeCell ref="A188:C188"/>
    <mergeCell ref="A206:C206"/>
    <mergeCell ref="A207:C207"/>
    <mergeCell ref="A117:C117"/>
    <mergeCell ref="A118:C118"/>
    <mergeCell ref="A119:C119"/>
    <mergeCell ref="A120:C120"/>
    <mergeCell ref="A198:C198"/>
    <mergeCell ref="A199:C199"/>
    <mergeCell ref="A121:C121"/>
    <mergeCell ref="A186:C186"/>
    <mergeCell ref="A150:C150"/>
    <mergeCell ref="A151:C151"/>
    <mergeCell ref="A127:C127"/>
    <mergeCell ref="A128:C128"/>
    <mergeCell ref="A129:C129"/>
    <mergeCell ref="A130:C130"/>
    <mergeCell ref="A131:C131"/>
    <mergeCell ref="A132:C132"/>
    <mergeCell ref="A147:C147"/>
    <mergeCell ref="A148:C148"/>
    <mergeCell ref="A149:C149"/>
    <mergeCell ref="A263:C263"/>
    <mergeCell ref="A269:C269"/>
    <mergeCell ref="A270:C270"/>
    <mergeCell ref="A133:C133"/>
    <mergeCell ref="A134:C134"/>
    <mergeCell ref="A155:C155"/>
    <mergeCell ref="A214:C214"/>
    <mergeCell ref="A189:C189"/>
    <mergeCell ref="A181:C181"/>
    <mergeCell ref="A212:C212"/>
    <mergeCell ref="A153:C153"/>
    <mergeCell ref="A136:C136"/>
    <mergeCell ref="A137:C137"/>
    <mergeCell ref="A135:C135"/>
    <mergeCell ref="A139:C139"/>
    <mergeCell ref="A152:C152"/>
    <mergeCell ref="A138:C138"/>
    <mergeCell ref="A154:C154"/>
    <mergeCell ref="D284:F284"/>
    <mergeCell ref="A156:C156"/>
    <mergeCell ref="A157:C157"/>
    <mergeCell ref="A158:C158"/>
    <mergeCell ref="A271:C271"/>
    <mergeCell ref="A272:C272"/>
    <mergeCell ref="A273:C273"/>
    <mergeCell ref="A274:C274"/>
    <mergeCell ref="A275:C275"/>
    <mergeCell ref="A276:C276"/>
    <mergeCell ref="A258:C258"/>
    <mergeCell ref="A259:C259"/>
    <mergeCell ref="A260:C260"/>
    <mergeCell ref="A249:C249"/>
    <mergeCell ref="A248:C248"/>
    <mergeCell ref="A239:C239"/>
    <mergeCell ref="A255:C255"/>
  </mergeCells>
  <printOptions/>
  <pageMargins left="0.3937007874015748" right="0" top="0" bottom="0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J27"/>
  <sheetViews>
    <sheetView showGridLines="0" zoomScalePageLayoutView="0" workbookViewId="0" topLeftCell="A1">
      <selection activeCell="D2" sqref="D2:G3"/>
    </sheetView>
  </sheetViews>
  <sheetFormatPr defaultColWidth="9.140625" defaultRowHeight="12.75"/>
  <cols>
    <col min="1" max="1" width="0.2890625" style="14" customWidth="1"/>
    <col min="2" max="2" width="4.7109375" style="14" customWidth="1"/>
    <col min="3" max="3" width="46.140625" style="14" customWidth="1"/>
    <col min="4" max="4" width="12.8515625" style="14" customWidth="1"/>
    <col min="5" max="5" width="8.7109375" style="14" customWidth="1"/>
    <col min="6" max="6" width="8.8515625" style="14" customWidth="1"/>
    <col min="7" max="7" width="11.140625" style="14" customWidth="1"/>
    <col min="8" max="8" width="11.7109375" style="2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4:7" ht="15">
      <c r="D1" s="294" t="s">
        <v>56</v>
      </c>
      <c r="E1" s="294"/>
      <c r="F1" s="294"/>
      <c r="G1" s="294"/>
    </row>
    <row r="2" spans="4:7" ht="39" customHeight="1">
      <c r="D2" s="295" t="s">
        <v>232</v>
      </c>
      <c r="E2" s="295"/>
      <c r="F2" s="295"/>
      <c r="G2" s="295"/>
    </row>
    <row r="3" spans="4:7" ht="27" customHeight="1">
      <c r="D3" s="78"/>
      <c r="E3" s="36" t="s">
        <v>229</v>
      </c>
      <c r="F3" s="36"/>
      <c r="G3" s="36"/>
    </row>
    <row r="4" ht="12.75">
      <c r="G4" s="13"/>
    </row>
    <row r="5" ht="12.75">
      <c r="G5" s="13"/>
    </row>
    <row r="6" ht="5.25" customHeight="1">
      <c r="G6" s="13"/>
    </row>
    <row r="7" spans="2:7" ht="12.75">
      <c r="B7" s="293" t="s">
        <v>27</v>
      </c>
      <c r="C7" s="293"/>
      <c r="D7" s="293"/>
      <c r="G7" s="13"/>
    </row>
    <row r="8" spans="2:7" ht="20.25" customHeight="1">
      <c r="B8" s="293" t="s">
        <v>230</v>
      </c>
      <c r="C8" s="293"/>
      <c r="D8" s="293"/>
      <c r="E8" s="293"/>
      <c r="F8" s="293"/>
      <c r="G8" s="293"/>
    </row>
    <row r="9" ht="6.75" customHeight="1"/>
    <row r="10" spans="2:4" ht="12.75">
      <c r="B10" s="28"/>
      <c r="C10" s="29"/>
      <c r="D10" s="30"/>
    </row>
    <row r="11" spans="2:7" ht="32.25" customHeight="1">
      <c r="B11" s="299" t="s">
        <v>237</v>
      </c>
      <c r="C11" s="299"/>
      <c r="D11" s="299"/>
      <c r="E11" s="24"/>
      <c r="F11" s="24"/>
      <c r="G11" s="24"/>
    </row>
    <row r="12" spans="2:4" ht="12.75">
      <c r="B12" s="25"/>
      <c r="C12" s="25"/>
      <c r="D12" s="25"/>
    </row>
    <row r="13" spans="2:4" ht="35.25" customHeight="1">
      <c r="B13" s="19" t="s">
        <v>28</v>
      </c>
      <c r="C13" s="20" t="s">
        <v>29</v>
      </c>
      <c r="D13" s="20" t="s">
        <v>30</v>
      </c>
    </row>
    <row r="14" spans="2:6" ht="12.75">
      <c r="B14" s="20">
        <v>1</v>
      </c>
      <c r="C14" s="20">
        <v>2</v>
      </c>
      <c r="D14" s="20">
        <v>4</v>
      </c>
      <c r="E14" s="292"/>
      <c r="F14" s="293"/>
    </row>
    <row r="15" spans="2:8" ht="41.25" customHeight="1">
      <c r="B15" s="19">
        <v>1</v>
      </c>
      <c r="C15" s="26" t="s">
        <v>238</v>
      </c>
      <c r="D15" s="27">
        <f>D16</f>
        <v>12840</v>
      </c>
      <c r="H15" s="6"/>
    </row>
    <row r="16" spans="2:8" ht="12.75" customHeight="1">
      <c r="B16" s="31"/>
      <c r="C16" s="22" t="s">
        <v>239</v>
      </c>
      <c r="D16" s="23">
        <v>12840</v>
      </c>
      <c r="H16" s="6"/>
    </row>
    <row r="17" spans="2:10" ht="12.75" customHeight="1">
      <c r="B17" s="19"/>
      <c r="C17" s="33" t="s">
        <v>171</v>
      </c>
      <c r="D17" s="21">
        <f>D15</f>
        <v>12840</v>
      </c>
      <c r="I17" s="6"/>
      <c r="J17" s="6"/>
    </row>
    <row r="18" spans="2:4" ht="12.75">
      <c r="B18" s="28"/>
      <c r="C18" s="29"/>
      <c r="D18" s="30"/>
    </row>
    <row r="19" spans="2:4" ht="13.5">
      <c r="B19" s="287" t="s">
        <v>198</v>
      </c>
      <c r="C19" s="287"/>
      <c r="D19" s="35">
        <f>D17</f>
        <v>12840</v>
      </c>
    </row>
    <row r="20" spans="2:9" ht="12.75">
      <c r="B20" s="28"/>
      <c r="C20" s="29"/>
      <c r="D20" s="30"/>
      <c r="I20" s="6"/>
    </row>
    <row r="21" spans="2:4" ht="12.75">
      <c r="B21" s="14" t="s">
        <v>42</v>
      </c>
      <c r="D21" s="14" t="s">
        <v>0</v>
      </c>
    </row>
    <row r="23" spans="2:4" ht="12.75">
      <c r="B23" s="14" t="s">
        <v>174</v>
      </c>
      <c r="D23" s="14" t="s">
        <v>197</v>
      </c>
    </row>
    <row r="26" ht="12.75">
      <c r="I26" s="6"/>
    </row>
    <row r="27" ht="12.75">
      <c r="I27" s="6"/>
    </row>
  </sheetData>
  <sheetProtection/>
  <mergeCells count="7">
    <mergeCell ref="B19:C19"/>
    <mergeCell ref="B8:G8"/>
    <mergeCell ref="D1:G1"/>
    <mergeCell ref="D2:G2"/>
    <mergeCell ref="B7:D7"/>
    <mergeCell ref="B11:D11"/>
    <mergeCell ref="E14:F14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59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/>
  <cols>
    <col min="1" max="1" width="0.2890625" style="13" customWidth="1"/>
    <col min="2" max="2" width="4.7109375" style="13" customWidth="1"/>
    <col min="3" max="3" width="46.140625" style="13" customWidth="1"/>
    <col min="4" max="4" width="12.8515625" style="13" customWidth="1"/>
    <col min="5" max="5" width="8.7109375" style="13" customWidth="1"/>
    <col min="6" max="6" width="8.8515625" style="13" customWidth="1"/>
    <col min="7" max="7" width="11.140625" style="13" customWidth="1"/>
    <col min="8" max="8" width="11.7109375" style="2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2:7" ht="15">
      <c r="B1" s="14"/>
      <c r="C1" s="14"/>
      <c r="D1" s="294" t="s">
        <v>56</v>
      </c>
      <c r="E1" s="294"/>
      <c r="F1" s="294"/>
      <c r="G1" s="294"/>
    </row>
    <row r="2" spans="2:7" ht="39" customHeight="1">
      <c r="B2" s="14"/>
      <c r="C2" s="14"/>
      <c r="D2" s="295" t="s">
        <v>233</v>
      </c>
      <c r="E2" s="295"/>
      <c r="F2" s="295"/>
      <c r="G2" s="295"/>
    </row>
    <row r="3" spans="2:7" ht="27" customHeight="1">
      <c r="B3" s="14"/>
      <c r="C3" s="14"/>
      <c r="D3" s="78"/>
      <c r="E3" s="36" t="s">
        <v>229</v>
      </c>
      <c r="F3" s="36"/>
      <c r="G3" s="36"/>
    </row>
    <row r="4" spans="2:7" ht="12.75">
      <c r="B4" s="14"/>
      <c r="C4" s="14"/>
      <c r="D4" s="14"/>
      <c r="E4" s="14"/>
      <c r="F4" s="14"/>
      <c r="G4" s="14"/>
    </row>
    <row r="5" spans="2:7" ht="12.75">
      <c r="B5" s="14"/>
      <c r="C5" s="14"/>
      <c r="D5" s="14"/>
      <c r="E5" s="14"/>
      <c r="F5" s="14"/>
      <c r="G5" s="14"/>
    </row>
    <row r="6" spans="2:7" ht="5.25" customHeight="1">
      <c r="B6" s="14"/>
      <c r="C6" s="14"/>
      <c r="D6" s="14"/>
      <c r="E6" s="14"/>
      <c r="F6" s="14"/>
      <c r="G6" s="14"/>
    </row>
    <row r="7" spans="2:7" ht="12.75">
      <c r="B7" s="293" t="s">
        <v>27</v>
      </c>
      <c r="C7" s="293"/>
      <c r="D7" s="293"/>
      <c r="E7" s="14"/>
      <c r="F7" s="14"/>
      <c r="G7" s="14"/>
    </row>
    <row r="8" spans="2:7" ht="20.25" customHeight="1">
      <c r="B8" s="293" t="s">
        <v>230</v>
      </c>
      <c r="C8" s="293"/>
      <c r="D8" s="293"/>
      <c r="E8" s="293"/>
      <c r="F8" s="14"/>
      <c r="G8" s="14"/>
    </row>
    <row r="9" spans="2:7" ht="6.75" customHeight="1">
      <c r="B9" s="293"/>
      <c r="C9" s="293"/>
      <c r="D9" s="293"/>
      <c r="E9" s="293"/>
      <c r="F9" s="14"/>
      <c r="G9" s="14"/>
    </row>
    <row r="10" spans="2:7" ht="24.75" customHeight="1">
      <c r="B10" s="300" t="s">
        <v>105</v>
      </c>
      <c r="C10" s="300"/>
      <c r="D10" s="300"/>
      <c r="E10" s="300"/>
      <c r="F10" s="14"/>
      <c r="G10" s="14"/>
    </row>
    <row r="11" spans="2:7" ht="13.5" customHeight="1">
      <c r="B11" s="14"/>
      <c r="C11" s="14"/>
      <c r="D11" s="14"/>
      <c r="E11" s="14"/>
      <c r="F11" s="14"/>
      <c r="G11" s="14"/>
    </row>
    <row r="12" spans="2:7" ht="23.25" customHeight="1">
      <c r="B12" s="19" t="s">
        <v>28</v>
      </c>
      <c r="C12" s="20" t="s">
        <v>29</v>
      </c>
      <c r="D12" s="297" t="s">
        <v>30</v>
      </c>
      <c r="E12" s="297"/>
      <c r="F12" s="14"/>
      <c r="G12" s="14"/>
    </row>
    <row r="13" spans="2:7" ht="12.75">
      <c r="B13" s="19">
        <v>1</v>
      </c>
      <c r="C13" s="20">
        <v>2</v>
      </c>
      <c r="D13" s="297">
        <v>3</v>
      </c>
      <c r="E13" s="297"/>
      <c r="F13" s="14"/>
      <c r="G13" s="14"/>
    </row>
    <row r="14" spans="2:10" ht="12.75" customHeight="1">
      <c r="B14" s="19">
        <v>1</v>
      </c>
      <c r="C14" s="20" t="s">
        <v>15</v>
      </c>
      <c r="D14" s="298">
        <f>D16+D15</f>
        <v>852530</v>
      </c>
      <c r="E14" s="298"/>
      <c r="F14" s="14"/>
      <c r="G14" s="14"/>
      <c r="J14" s="6"/>
    </row>
    <row r="15" spans="2:7" ht="12.75" customHeight="1">
      <c r="B15" s="19"/>
      <c r="C15" s="22" t="s">
        <v>31</v>
      </c>
      <c r="D15" s="291">
        <f>D18+D19</f>
        <v>828670</v>
      </c>
      <c r="E15" s="291"/>
      <c r="F15" s="14"/>
      <c r="G15" s="14"/>
    </row>
    <row r="16" spans="2:10" ht="12.75" customHeight="1">
      <c r="B16" s="19"/>
      <c r="C16" s="22" t="s">
        <v>32</v>
      </c>
      <c r="D16" s="291">
        <v>23860</v>
      </c>
      <c r="E16" s="291"/>
      <c r="F16" s="14"/>
      <c r="G16" s="14"/>
      <c r="J16" s="6"/>
    </row>
    <row r="17" spans="2:7" ht="12.75" customHeight="1">
      <c r="B17" s="19"/>
      <c r="C17" s="26"/>
      <c r="D17" s="290"/>
      <c r="E17" s="290"/>
      <c r="F17" s="14"/>
      <c r="G17" s="14"/>
    </row>
    <row r="18" spans="2:7" ht="12.75" customHeight="1">
      <c r="B18" s="19"/>
      <c r="C18" s="37" t="s">
        <v>167</v>
      </c>
      <c r="D18" s="288">
        <v>650860</v>
      </c>
      <c r="E18" s="289"/>
      <c r="F18" s="14"/>
      <c r="G18" s="14"/>
    </row>
    <row r="19" spans="2:7" ht="12.75" customHeight="1">
      <c r="B19" s="19"/>
      <c r="C19" s="37" t="s">
        <v>168</v>
      </c>
      <c r="D19" s="288">
        <v>177810</v>
      </c>
      <c r="E19" s="289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2:7" ht="19.5" customHeight="1">
      <c r="B21" s="299" t="s">
        <v>106</v>
      </c>
      <c r="C21" s="299"/>
      <c r="D21" s="299"/>
      <c r="E21" s="299"/>
      <c r="F21" s="24"/>
      <c r="G21" s="24"/>
    </row>
    <row r="22" spans="2:7" ht="19.5" customHeight="1">
      <c r="B22" s="25"/>
      <c r="C22" s="25"/>
      <c r="D22" s="25"/>
      <c r="E22" s="14"/>
      <c r="F22" s="14"/>
      <c r="G22" s="14"/>
    </row>
    <row r="23" spans="2:7" ht="21.75" customHeight="1">
      <c r="B23" s="19" t="s">
        <v>28</v>
      </c>
      <c r="C23" s="20" t="s">
        <v>29</v>
      </c>
      <c r="D23" s="297" t="s">
        <v>30</v>
      </c>
      <c r="E23" s="297"/>
      <c r="F23" s="14"/>
      <c r="G23" s="14"/>
    </row>
    <row r="24" spans="2:7" ht="12.75">
      <c r="B24" s="20">
        <v>1</v>
      </c>
      <c r="C24" s="20">
        <v>2</v>
      </c>
      <c r="D24" s="297">
        <v>3</v>
      </c>
      <c r="E24" s="297"/>
      <c r="F24" s="14"/>
      <c r="G24" s="14"/>
    </row>
    <row r="25" spans="2:7" ht="18" customHeight="1">
      <c r="B25" s="19">
        <v>1</v>
      </c>
      <c r="C25" s="26" t="s">
        <v>34</v>
      </c>
      <c r="D25" s="298">
        <f>D27+D26</f>
        <v>257470</v>
      </c>
      <c r="E25" s="298"/>
      <c r="F25" s="16"/>
      <c r="G25" s="14"/>
    </row>
    <row r="26" spans="2:7" ht="12.75" customHeight="1">
      <c r="B26" s="19"/>
      <c r="C26" s="22" t="s">
        <v>35</v>
      </c>
      <c r="D26" s="291">
        <f>D29+D30</f>
        <v>250260</v>
      </c>
      <c r="E26" s="291"/>
      <c r="F26" s="16"/>
      <c r="G26" s="14"/>
    </row>
    <row r="27" spans="2:7" ht="12.75" customHeight="1">
      <c r="B27" s="19"/>
      <c r="C27" s="22" t="s">
        <v>38</v>
      </c>
      <c r="D27" s="290">
        <v>7210</v>
      </c>
      <c r="E27" s="290"/>
      <c r="F27" s="16"/>
      <c r="G27" s="14"/>
    </row>
    <row r="28" spans="2:7" ht="12.75" customHeight="1">
      <c r="B28" s="19"/>
      <c r="C28" s="22"/>
      <c r="D28" s="290"/>
      <c r="E28" s="290"/>
      <c r="F28" s="16"/>
      <c r="G28" s="14"/>
    </row>
    <row r="29" spans="2:7" ht="12.75" customHeight="1">
      <c r="B29" s="19"/>
      <c r="C29" s="37" t="s">
        <v>167</v>
      </c>
      <c r="D29" s="290">
        <v>196560</v>
      </c>
      <c r="E29" s="290"/>
      <c r="F29" s="16"/>
      <c r="G29" s="14"/>
    </row>
    <row r="30" spans="2:7" ht="12.75" customHeight="1">
      <c r="B30" s="19"/>
      <c r="C30" s="37" t="s">
        <v>168</v>
      </c>
      <c r="D30" s="290">
        <v>53700</v>
      </c>
      <c r="E30" s="290"/>
      <c r="F30" s="14"/>
      <c r="G30" s="14"/>
    </row>
    <row r="31" spans="2:7" ht="12.75" customHeight="1">
      <c r="B31" s="28"/>
      <c r="C31" s="29"/>
      <c r="D31" s="38"/>
      <c r="E31" s="38"/>
      <c r="F31" s="14"/>
      <c r="G31" s="14"/>
    </row>
    <row r="32" spans="2:7" ht="12.75" customHeight="1">
      <c r="B32" s="299" t="s">
        <v>199</v>
      </c>
      <c r="C32" s="299"/>
      <c r="D32" s="299"/>
      <c r="E32" s="38"/>
      <c r="F32" s="14"/>
      <c r="G32" s="14"/>
    </row>
    <row r="33" spans="2:7" ht="12.75" customHeight="1">
      <c r="B33" s="25"/>
      <c r="C33" s="25"/>
      <c r="D33" s="25"/>
      <c r="E33" s="38"/>
      <c r="F33" s="14"/>
      <c r="G33" s="14"/>
    </row>
    <row r="34" spans="2:7" ht="12.75" customHeight="1">
      <c r="B34" s="19" t="s">
        <v>28</v>
      </c>
      <c r="C34" s="20" t="s">
        <v>29</v>
      </c>
      <c r="D34" s="20" t="s">
        <v>30</v>
      </c>
      <c r="E34" s="38"/>
      <c r="F34" s="14"/>
      <c r="G34" s="14"/>
    </row>
    <row r="35" spans="2:7" ht="12.75" customHeight="1">
      <c r="B35" s="20">
        <v>1</v>
      </c>
      <c r="C35" s="20">
        <v>2</v>
      </c>
      <c r="D35" s="20">
        <v>4</v>
      </c>
      <c r="E35" s="38"/>
      <c r="F35" s="14"/>
      <c r="G35" s="14"/>
    </row>
    <row r="36" spans="2:7" ht="12.75" customHeight="1">
      <c r="B36" s="19">
        <v>1</v>
      </c>
      <c r="C36" s="26" t="s">
        <v>200</v>
      </c>
      <c r="D36" s="27">
        <f>D37+D38</f>
        <v>248310</v>
      </c>
      <c r="E36" s="38"/>
      <c r="F36" s="14"/>
      <c r="G36" s="14"/>
    </row>
    <row r="37" spans="2:7" ht="12.75" customHeight="1">
      <c r="B37" s="31"/>
      <c r="C37" s="22" t="s">
        <v>162</v>
      </c>
      <c r="D37" s="23">
        <v>134210</v>
      </c>
      <c r="E37" s="38"/>
      <c r="F37" s="14"/>
      <c r="G37" s="14"/>
    </row>
    <row r="38" spans="2:7" ht="12.75" customHeight="1">
      <c r="B38" s="31"/>
      <c r="C38" s="22" t="s">
        <v>201</v>
      </c>
      <c r="D38" s="23">
        <v>114100</v>
      </c>
      <c r="E38" s="38"/>
      <c r="F38" s="14"/>
      <c r="G38" s="14"/>
    </row>
    <row r="39" spans="2:7" ht="12.75" customHeight="1">
      <c r="B39" s="19"/>
      <c r="C39" s="33" t="s">
        <v>171</v>
      </c>
      <c r="D39" s="21">
        <f>D36</f>
        <v>248310</v>
      </c>
      <c r="E39" s="38"/>
      <c r="F39" s="14"/>
      <c r="G39" s="14"/>
    </row>
    <row r="40" spans="2:7" ht="12.75" customHeight="1">
      <c r="B40" s="28"/>
      <c r="C40" s="29"/>
      <c r="D40" s="38"/>
      <c r="E40" s="38"/>
      <c r="F40" s="14"/>
      <c r="G40" s="14"/>
    </row>
    <row r="41" spans="2:7" ht="12.75">
      <c r="B41" s="28"/>
      <c r="C41" s="29"/>
      <c r="D41" s="30"/>
      <c r="E41" s="14"/>
      <c r="F41" s="14"/>
      <c r="G41" s="14"/>
    </row>
    <row r="42" spans="2:7" ht="27.75" customHeight="1">
      <c r="B42" s="299" t="s">
        <v>163</v>
      </c>
      <c r="C42" s="299"/>
      <c r="D42" s="299"/>
      <c r="E42" s="24"/>
      <c r="F42" s="24"/>
      <c r="G42" s="24"/>
    </row>
    <row r="43" spans="2:7" ht="12.75">
      <c r="B43" s="25"/>
      <c r="C43" s="25"/>
      <c r="D43" s="25"/>
      <c r="E43" s="14"/>
      <c r="F43" s="14"/>
      <c r="G43" s="14"/>
    </row>
    <row r="44" spans="2:7" ht="40.5" customHeight="1">
      <c r="B44" s="19" t="s">
        <v>28</v>
      </c>
      <c r="C44" s="20" t="s">
        <v>29</v>
      </c>
      <c r="D44" s="20" t="s">
        <v>30</v>
      </c>
      <c r="E44" s="14"/>
      <c r="F44" s="14"/>
      <c r="G44" s="14"/>
    </row>
    <row r="45" spans="2:7" ht="12.75">
      <c r="B45" s="20">
        <v>1</v>
      </c>
      <c r="C45" s="20">
        <v>2</v>
      </c>
      <c r="D45" s="20">
        <v>4</v>
      </c>
      <c r="E45" s="292"/>
      <c r="F45" s="293"/>
      <c r="G45" s="14"/>
    </row>
    <row r="46" spans="2:9" ht="24.75" customHeight="1">
      <c r="B46" s="19">
        <v>1</v>
      </c>
      <c r="C46" s="26" t="s">
        <v>172</v>
      </c>
      <c r="D46" s="27">
        <v>7230</v>
      </c>
      <c r="E46" s="14"/>
      <c r="F46" s="296"/>
      <c r="G46" s="296"/>
      <c r="I46" s="6"/>
    </row>
    <row r="47" spans="2:9" ht="25.5">
      <c r="B47" s="19">
        <v>2</v>
      </c>
      <c r="C47" s="26" t="s">
        <v>173</v>
      </c>
      <c r="D47" s="27">
        <v>11800</v>
      </c>
      <c r="E47" s="14"/>
      <c r="F47" s="34"/>
      <c r="G47" s="34"/>
      <c r="I47" s="6"/>
    </row>
    <row r="48" spans="2:7" ht="12.75">
      <c r="B48" s="19"/>
      <c r="C48" s="33" t="s">
        <v>1</v>
      </c>
      <c r="D48" s="21">
        <f>D46+D47</f>
        <v>19030</v>
      </c>
      <c r="E48" s="14"/>
      <c r="F48" s="14"/>
      <c r="G48" s="14"/>
    </row>
    <row r="49" spans="2:7" ht="12.75">
      <c r="B49" s="28"/>
      <c r="C49" s="29"/>
      <c r="D49" s="30"/>
      <c r="E49" s="14"/>
      <c r="F49" s="14"/>
      <c r="G49" s="14"/>
    </row>
    <row r="50" spans="2:7" ht="12.75">
      <c r="B50" s="28"/>
      <c r="C50" s="29"/>
      <c r="D50" s="30"/>
      <c r="E50" s="14"/>
      <c r="F50" s="14"/>
      <c r="G50" s="14"/>
    </row>
    <row r="51" spans="2:7" ht="13.5">
      <c r="B51" s="287" t="s">
        <v>198</v>
      </c>
      <c r="C51" s="287"/>
      <c r="D51" s="35">
        <f>D48+D39+D25+D14</f>
        <v>1377340</v>
      </c>
      <c r="E51" s="14"/>
      <c r="F51" s="14"/>
      <c r="G51" s="14"/>
    </row>
    <row r="52" spans="2:9" ht="12.75">
      <c r="B52" s="28"/>
      <c r="C52" s="29"/>
      <c r="D52" s="30"/>
      <c r="E52" s="14"/>
      <c r="F52" s="14"/>
      <c r="G52" s="14"/>
      <c r="I52" s="6"/>
    </row>
    <row r="53" spans="2:7" ht="12.75">
      <c r="B53" s="14" t="s">
        <v>42</v>
      </c>
      <c r="C53" s="14"/>
      <c r="D53" s="14" t="s">
        <v>231</v>
      </c>
      <c r="E53" s="14"/>
      <c r="F53" s="14"/>
      <c r="G53" s="14"/>
    </row>
    <row r="54" spans="2:7" ht="6" customHeight="1">
      <c r="B54" s="14"/>
      <c r="C54" s="14"/>
      <c r="D54" s="14"/>
      <c r="E54" s="14"/>
      <c r="F54" s="14"/>
      <c r="G54" s="14"/>
    </row>
    <row r="55" spans="2:7" ht="12.75">
      <c r="B55" s="14" t="s">
        <v>174</v>
      </c>
      <c r="C55" s="14"/>
      <c r="D55" s="14" t="s">
        <v>197</v>
      </c>
      <c r="E55" s="14"/>
      <c r="F55" s="14"/>
      <c r="G55" s="14"/>
    </row>
    <row r="58" ht="12.75">
      <c r="I58" s="6"/>
    </row>
    <row r="59" ht="12.75">
      <c r="I59" s="6"/>
    </row>
  </sheetData>
  <sheetProtection/>
  <mergeCells count="27">
    <mergeCell ref="B8:E9"/>
    <mergeCell ref="B10:E10"/>
    <mergeCell ref="B32:D32"/>
    <mergeCell ref="B21:E21"/>
    <mergeCell ref="D12:E12"/>
    <mergeCell ref="D13:E13"/>
    <mergeCell ref="D14:E14"/>
    <mergeCell ref="D15:E15"/>
    <mergeCell ref="D1:G1"/>
    <mergeCell ref="D2:G2"/>
    <mergeCell ref="B7:D7"/>
    <mergeCell ref="D16:E16"/>
    <mergeCell ref="D17:E17"/>
    <mergeCell ref="F46:G46"/>
    <mergeCell ref="D23:E23"/>
    <mergeCell ref="D24:E24"/>
    <mergeCell ref="D25:E25"/>
    <mergeCell ref="B42:D42"/>
    <mergeCell ref="B51:C51"/>
    <mergeCell ref="D18:E18"/>
    <mergeCell ref="D19:E19"/>
    <mergeCell ref="D29:E29"/>
    <mergeCell ref="D30:E30"/>
    <mergeCell ref="D28:E28"/>
    <mergeCell ref="D26:E26"/>
    <mergeCell ref="D27:E27"/>
    <mergeCell ref="E45:F45"/>
  </mergeCells>
  <printOptions/>
  <pageMargins left="0.5905511811023623" right="0" top="0" bottom="0" header="0" footer="0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1"/>
  <sheetViews>
    <sheetView showGridLines="0" zoomScalePageLayoutView="0" workbookViewId="0" topLeftCell="A79">
      <selection activeCell="G64" sqref="G64"/>
    </sheetView>
  </sheetViews>
  <sheetFormatPr defaultColWidth="9.140625" defaultRowHeight="12.75" outlineLevelRow="1"/>
  <cols>
    <col min="1" max="1" width="0.2890625" style="14" customWidth="1"/>
    <col min="2" max="2" width="4.7109375" style="14" customWidth="1"/>
    <col min="3" max="3" width="46.140625" style="14" customWidth="1"/>
    <col min="4" max="4" width="12.8515625" style="14" customWidth="1"/>
    <col min="5" max="5" width="8.7109375" style="14" customWidth="1"/>
    <col min="6" max="6" width="9.7109375" style="14" customWidth="1"/>
    <col min="7" max="7" width="11.140625" style="14" customWidth="1"/>
    <col min="8" max="8" width="11.7109375" style="14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4:7" ht="15">
      <c r="D1" s="294" t="s">
        <v>56</v>
      </c>
      <c r="E1" s="294"/>
      <c r="F1" s="294"/>
      <c r="G1" s="294"/>
    </row>
    <row r="2" spans="4:7" ht="39" customHeight="1">
      <c r="D2" s="295" t="s">
        <v>232</v>
      </c>
      <c r="E2" s="295"/>
      <c r="F2" s="295"/>
      <c r="G2" s="295"/>
    </row>
    <row r="3" spans="4:7" ht="27" customHeight="1">
      <c r="D3" s="78"/>
      <c r="E3" s="36" t="s">
        <v>229</v>
      </c>
      <c r="F3" s="36"/>
      <c r="G3" s="36"/>
    </row>
    <row r="6" ht="5.25" customHeight="1"/>
    <row r="7" spans="2:4" ht="12.75">
      <c r="B7" s="293" t="s">
        <v>27</v>
      </c>
      <c r="C7" s="293"/>
      <c r="D7" s="293"/>
    </row>
    <row r="8" spans="2:6" ht="20.25" customHeight="1">
      <c r="B8" s="293" t="s">
        <v>235</v>
      </c>
      <c r="C8" s="293"/>
      <c r="D8" s="293"/>
      <c r="E8" s="293"/>
      <c r="F8" s="293"/>
    </row>
    <row r="9" ht="6.75" customHeight="1"/>
    <row r="10" spans="2:4" ht="12.75">
      <c r="B10" s="300" t="s">
        <v>105</v>
      </c>
      <c r="C10" s="300"/>
      <c r="D10" s="300"/>
    </row>
    <row r="11" ht="13.5" customHeight="1"/>
    <row r="12" spans="2:5" ht="23.25" customHeight="1">
      <c r="B12" s="19" t="s">
        <v>28</v>
      </c>
      <c r="C12" s="20" t="s">
        <v>29</v>
      </c>
      <c r="D12" s="297" t="s">
        <v>30</v>
      </c>
      <c r="E12" s="297"/>
    </row>
    <row r="13" spans="2:5" ht="12.75">
      <c r="B13" s="19">
        <v>1</v>
      </c>
      <c r="C13" s="20">
        <v>2</v>
      </c>
      <c r="D13" s="297">
        <v>3</v>
      </c>
      <c r="E13" s="297"/>
    </row>
    <row r="14" spans="2:10" ht="12.75" customHeight="1">
      <c r="B14" s="19">
        <v>1</v>
      </c>
      <c r="C14" s="20" t="s">
        <v>15</v>
      </c>
      <c r="D14" s="301">
        <f>D16</f>
        <v>7365</v>
      </c>
      <c r="E14" s="301"/>
      <c r="J14" s="6"/>
    </row>
    <row r="15" spans="2:5" ht="12.75" customHeight="1">
      <c r="B15" s="19"/>
      <c r="C15" s="26" t="s">
        <v>31</v>
      </c>
      <c r="D15" s="290">
        <v>0</v>
      </c>
      <c r="E15" s="290"/>
    </row>
    <row r="16" spans="2:5" ht="12.75" customHeight="1">
      <c r="B16" s="19"/>
      <c r="C16" s="72" t="s">
        <v>32</v>
      </c>
      <c r="D16" s="290">
        <v>7365</v>
      </c>
      <c r="E16" s="290"/>
    </row>
    <row r="18" spans="2:7" ht="15.75" customHeight="1">
      <c r="B18" s="299" t="s">
        <v>106</v>
      </c>
      <c r="C18" s="299"/>
      <c r="D18" s="299"/>
      <c r="E18" s="299"/>
      <c r="F18" s="24"/>
      <c r="G18" s="24"/>
    </row>
    <row r="19" spans="2:4" ht="25.5" customHeight="1">
      <c r="B19" s="25"/>
      <c r="C19" s="25"/>
      <c r="D19" s="25"/>
    </row>
    <row r="20" spans="2:5" ht="21.75" customHeight="1">
      <c r="B20" s="19" t="s">
        <v>28</v>
      </c>
      <c r="C20" s="20" t="s">
        <v>29</v>
      </c>
      <c r="D20" s="297" t="s">
        <v>30</v>
      </c>
      <c r="E20" s="297"/>
    </row>
    <row r="21" spans="2:5" ht="12.75">
      <c r="B21" s="20">
        <v>1</v>
      </c>
      <c r="C21" s="20">
        <v>2</v>
      </c>
      <c r="D21" s="297">
        <v>3</v>
      </c>
      <c r="E21" s="297"/>
    </row>
    <row r="22" spans="2:6" ht="18" customHeight="1">
      <c r="B22" s="19">
        <v>1</v>
      </c>
      <c r="C22" s="26" t="s">
        <v>34</v>
      </c>
      <c r="D22" s="301">
        <f>D24</f>
        <v>2225</v>
      </c>
      <c r="E22" s="301"/>
      <c r="F22" s="16"/>
    </row>
    <row r="23" spans="2:6" ht="12.75" customHeight="1">
      <c r="B23" s="19"/>
      <c r="C23" s="22" t="s">
        <v>35</v>
      </c>
      <c r="D23" s="291">
        <v>0</v>
      </c>
      <c r="E23" s="291"/>
      <c r="F23" s="16"/>
    </row>
    <row r="24" spans="2:6" ht="12.75" customHeight="1">
      <c r="B24" s="19"/>
      <c r="C24" s="22" t="s">
        <v>38</v>
      </c>
      <c r="D24" s="290">
        <v>2225</v>
      </c>
      <c r="E24" s="290"/>
      <c r="F24" s="16"/>
    </row>
    <row r="25" spans="2:4" ht="12.75">
      <c r="B25" s="28"/>
      <c r="C25" s="29"/>
      <c r="D25" s="30"/>
    </row>
    <row r="26" spans="2:6" ht="12.75">
      <c r="B26" s="300" t="s">
        <v>107</v>
      </c>
      <c r="C26" s="300"/>
      <c r="D26" s="300"/>
      <c r="E26" s="300"/>
      <c r="F26" s="300"/>
    </row>
    <row r="28" spans="2:7" ht="49.5" customHeight="1">
      <c r="B28" s="19" t="s">
        <v>28</v>
      </c>
      <c r="C28" s="51" t="s">
        <v>29</v>
      </c>
      <c r="D28" s="20" t="s">
        <v>48</v>
      </c>
      <c r="E28" s="48" t="s">
        <v>50</v>
      </c>
      <c r="F28" s="20" t="s">
        <v>33</v>
      </c>
      <c r="G28" s="19" t="s">
        <v>49</v>
      </c>
    </row>
    <row r="29" spans="2:7" ht="13.5" customHeight="1">
      <c r="B29" s="20">
        <v>1</v>
      </c>
      <c r="C29" s="51">
        <v>2</v>
      </c>
      <c r="D29" s="20">
        <v>3</v>
      </c>
      <c r="E29" s="48"/>
      <c r="F29" s="52">
        <v>4</v>
      </c>
      <c r="G29" s="52">
        <v>5</v>
      </c>
    </row>
    <row r="30" spans="2:8" ht="57" customHeight="1">
      <c r="B30" s="52">
        <v>1</v>
      </c>
      <c r="C30" s="26" t="s">
        <v>39</v>
      </c>
      <c r="D30" s="52"/>
      <c r="E30" s="48"/>
      <c r="F30" s="52"/>
      <c r="G30" s="57">
        <f>G31</f>
        <v>12008</v>
      </c>
      <c r="H30" s="56"/>
    </row>
    <row r="31" spans="1:8" s="44" customFormat="1" ht="12.75" customHeight="1">
      <c r="A31" s="43"/>
      <c r="B31" s="53"/>
      <c r="C31" s="75" t="s">
        <v>46</v>
      </c>
      <c r="D31" s="74">
        <f>G31/F31/E31%</f>
        <v>957.5757575757576</v>
      </c>
      <c r="E31" s="54">
        <v>104.5</v>
      </c>
      <c r="F31" s="54">
        <v>12</v>
      </c>
      <c r="G31" s="55">
        <v>12008</v>
      </c>
      <c r="H31" s="43"/>
    </row>
    <row r="32" spans="2:11" ht="12.75" customHeight="1" hidden="1">
      <c r="B32" s="48"/>
      <c r="C32" s="26" t="s">
        <v>47</v>
      </c>
      <c r="D32" s="74">
        <f>G32/F32/E32%</f>
        <v>0</v>
      </c>
      <c r="E32" s="54">
        <v>104.5</v>
      </c>
      <c r="F32" s="54">
        <v>12</v>
      </c>
      <c r="G32" s="57"/>
      <c r="J32" s="2">
        <f>G30-G31</f>
        <v>0</v>
      </c>
      <c r="K32" s="2" t="e">
        <f>J32/(D32*E32/100)</f>
        <v>#DIV/0!</v>
      </c>
    </row>
    <row r="33" spans="2:7" ht="12.75" customHeight="1">
      <c r="B33" s="48">
        <v>2</v>
      </c>
      <c r="C33" s="26" t="s">
        <v>222</v>
      </c>
      <c r="D33" s="74">
        <f>G33/F33/E33%</f>
        <v>0</v>
      </c>
      <c r="E33" s="54">
        <v>104.5</v>
      </c>
      <c r="F33" s="54">
        <v>12</v>
      </c>
      <c r="G33" s="57"/>
    </row>
    <row r="34" spans="2:7" ht="12.75">
      <c r="B34" s="48"/>
      <c r="C34" s="49" t="s">
        <v>171</v>
      </c>
      <c r="D34" s="58"/>
      <c r="E34" s="48"/>
      <c r="F34" s="52"/>
      <c r="G34" s="66">
        <f>G30+G33</f>
        <v>12008</v>
      </c>
    </row>
    <row r="36" spans="2:7" ht="12.75">
      <c r="B36" s="300" t="s">
        <v>108</v>
      </c>
      <c r="C36" s="300"/>
      <c r="D36" s="300"/>
      <c r="E36" s="300"/>
      <c r="F36" s="300"/>
      <c r="G36" s="300"/>
    </row>
    <row r="37" ht="12.75" customHeight="1"/>
    <row r="38" spans="2:7" ht="47.25" customHeight="1">
      <c r="B38" s="19" t="s">
        <v>28</v>
      </c>
      <c r="C38" s="51" t="s">
        <v>29</v>
      </c>
      <c r="D38" s="20" t="s">
        <v>40</v>
      </c>
      <c r="E38" s="52" t="s">
        <v>50</v>
      </c>
      <c r="F38" s="20" t="s">
        <v>41</v>
      </c>
      <c r="G38" s="20" t="s">
        <v>51</v>
      </c>
    </row>
    <row r="39" spans="1:8" s="3" customFormat="1" ht="17.25" customHeight="1">
      <c r="A39" s="15"/>
      <c r="B39" s="20">
        <v>1</v>
      </c>
      <c r="C39" s="51">
        <v>2</v>
      </c>
      <c r="D39" s="20">
        <v>3</v>
      </c>
      <c r="E39" s="52">
        <v>4</v>
      </c>
      <c r="F39" s="52">
        <v>5</v>
      </c>
      <c r="G39" s="52">
        <v>6</v>
      </c>
      <c r="H39" s="15"/>
    </row>
    <row r="40" spans="2:7" ht="105.75" customHeight="1">
      <c r="B40" s="20">
        <v>1</v>
      </c>
      <c r="C40" s="59" t="s">
        <v>44</v>
      </c>
      <c r="D40" s="63">
        <f>G40/F40/E40%</f>
        <v>10.300179893642818</v>
      </c>
      <c r="E40" s="61">
        <v>103.7</v>
      </c>
      <c r="F40" s="60">
        <v>17100</v>
      </c>
      <c r="G40" s="27">
        <v>182650</v>
      </c>
    </row>
    <row r="41" spans="2:7" ht="15.75" customHeight="1">
      <c r="B41" s="20">
        <v>2</v>
      </c>
      <c r="C41" s="62" t="s">
        <v>104</v>
      </c>
      <c r="D41" s="63">
        <f>G41/F41/E41%</f>
        <v>7.374092538345373</v>
      </c>
      <c r="E41" s="61">
        <v>103.7</v>
      </c>
      <c r="F41" s="60">
        <v>42400</v>
      </c>
      <c r="G41" s="27">
        <v>324230</v>
      </c>
    </row>
    <row r="42" spans="2:7" ht="12.75" customHeight="1">
      <c r="B42" s="50">
        <v>3</v>
      </c>
      <c r="C42" s="62" t="s">
        <v>175</v>
      </c>
      <c r="D42" s="63">
        <f>G42/F42/E42%</f>
        <v>1677.917068466731</v>
      </c>
      <c r="E42" s="61">
        <v>103.7</v>
      </c>
      <c r="F42" s="52">
        <v>12</v>
      </c>
      <c r="G42" s="57">
        <v>20880</v>
      </c>
    </row>
    <row r="43" spans="2:7" ht="12.75" customHeight="1">
      <c r="B43" s="50">
        <v>4</v>
      </c>
      <c r="C43" s="62" t="s">
        <v>191</v>
      </c>
      <c r="D43" s="63">
        <f>G43/F43/E43%</f>
        <v>50.68038144219437</v>
      </c>
      <c r="E43" s="61">
        <v>103.7</v>
      </c>
      <c r="F43" s="52">
        <v>90</v>
      </c>
      <c r="G43" s="57">
        <v>4730</v>
      </c>
    </row>
    <row r="44" spans="2:7" ht="12.75" customHeight="1">
      <c r="B44" s="50">
        <v>5</v>
      </c>
      <c r="C44" s="62" t="s">
        <v>192</v>
      </c>
      <c r="D44" s="63">
        <f>G44/F44/E44%</f>
        <v>228.38315654130508</v>
      </c>
      <c r="E44" s="61">
        <v>103.7</v>
      </c>
      <c r="F44" s="52">
        <v>12</v>
      </c>
      <c r="G44" s="57">
        <v>2842</v>
      </c>
    </row>
    <row r="45" spans="2:7" ht="12.75">
      <c r="B45" s="19"/>
      <c r="C45" s="49" t="s">
        <v>190</v>
      </c>
      <c r="D45" s="39"/>
      <c r="E45" s="52"/>
      <c r="F45" s="52"/>
      <c r="G45" s="66">
        <f>G40+G41+G42+G43+G44</f>
        <v>535332</v>
      </c>
    </row>
    <row r="47" spans="2:7" ht="12.75" customHeight="1">
      <c r="B47" s="299" t="s">
        <v>176</v>
      </c>
      <c r="C47" s="299"/>
      <c r="D47" s="299"/>
      <c r="E47" s="299"/>
      <c r="F47" s="299"/>
      <c r="G47" s="299"/>
    </row>
    <row r="48" spans="2:4" ht="12.75">
      <c r="B48" s="25"/>
      <c r="C48" s="25"/>
      <c r="D48" s="25"/>
    </row>
    <row r="49" spans="2:7" ht="62.25" customHeight="1">
      <c r="B49" s="19" t="s">
        <v>28</v>
      </c>
      <c r="C49" s="20" t="s">
        <v>29</v>
      </c>
      <c r="D49" s="20" t="s">
        <v>52</v>
      </c>
      <c r="E49" s="52" t="s">
        <v>50</v>
      </c>
      <c r="F49" s="20" t="s">
        <v>41</v>
      </c>
      <c r="G49" s="20" t="s">
        <v>53</v>
      </c>
    </row>
    <row r="50" spans="1:8" s="4" customFormat="1" ht="12.75" customHeight="1">
      <c r="A50" s="14"/>
      <c r="B50" s="20">
        <v>1</v>
      </c>
      <c r="C50" s="20">
        <v>2</v>
      </c>
      <c r="D50" s="20">
        <v>3</v>
      </c>
      <c r="E50" s="52"/>
      <c r="F50" s="52">
        <v>4</v>
      </c>
      <c r="G50" s="52">
        <v>5</v>
      </c>
      <c r="H50" s="14"/>
    </row>
    <row r="51" spans="2:7" ht="14.25" customHeight="1" outlineLevel="1">
      <c r="B51" s="20">
        <v>1</v>
      </c>
      <c r="C51" s="64" t="s">
        <v>177</v>
      </c>
      <c r="D51" s="50">
        <f>G51/F51</f>
        <v>1500</v>
      </c>
      <c r="E51" s="52">
        <v>1</v>
      </c>
      <c r="F51" s="52">
        <v>12</v>
      </c>
      <c r="G51" s="57">
        <v>18000</v>
      </c>
    </row>
    <row r="52" spans="2:7" ht="14.25" customHeight="1" outlineLevel="1">
      <c r="B52" s="20">
        <v>2</v>
      </c>
      <c r="C52" s="64" t="s">
        <v>223</v>
      </c>
      <c r="D52" s="50">
        <f>G52/F52</f>
        <v>15000</v>
      </c>
      <c r="E52" s="52">
        <v>1</v>
      </c>
      <c r="F52" s="52">
        <v>1</v>
      </c>
      <c r="G52" s="57">
        <v>15000</v>
      </c>
    </row>
    <row r="53" spans="2:7" ht="14.25" customHeight="1" outlineLevel="1">
      <c r="B53" s="20">
        <v>3</v>
      </c>
      <c r="C53" s="64" t="s">
        <v>178</v>
      </c>
      <c r="D53" s="50">
        <f>G53/F53</f>
        <v>4000</v>
      </c>
      <c r="E53" s="52">
        <v>1</v>
      </c>
      <c r="F53" s="52">
        <v>1</v>
      </c>
      <c r="G53" s="57">
        <v>4000</v>
      </c>
    </row>
    <row r="54" spans="2:7" ht="14.25" customHeight="1" outlineLevel="1">
      <c r="B54" s="20">
        <v>4</v>
      </c>
      <c r="C54" s="64" t="s">
        <v>209</v>
      </c>
      <c r="D54" s="76">
        <f>G54</f>
        <v>1280</v>
      </c>
      <c r="E54" s="52">
        <v>1</v>
      </c>
      <c r="F54" s="52">
        <v>1</v>
      </c>
      <c r="G54" s="57">
        <v>1280</v>
      </c>
    </row>
    <row r="55" spans="2:7" ht="14.25" customHeight="1" outlineLevel="1">
      <c r="B55" s="20">
        <v>5</v>
      </c>
      <c r="C55" s="64" t="s">
        <v>224</v>
      </c>
      <c r="D55" s="76">
        <f>G55</f>
        <v>25860</v>
      </c>
      <c r="E55" s="52">
        <v>1</v>
      </c>
      <c r="F55" s="52">
        <v>1</v>
      </c>
      <c r="G55" s="57">
        <v>25860</v>
      </c>
    </row>
    <row r="56" spans="2:7" ht="14.25" customHeight="1" outlineLevel="1">
      <c r="B56" s="20">
        <v>6</v>
      </c>
      <c r="C56" s="64" t="s">
        <v>179</v>
      </c>
      <c r="D56" s="76">
        <f>G56</f>
        <v>2000</v>
      </c>
      <c r="E56" s="52">
        <v>1</v>
      </c>
      <c r="F56" s="52">
        <v>1</v>
      </c>
      <c r="G56" s="57">
        <v>2000</v>
      </c>
    </row>
    <row r="57" spans="2:7" ht="12.75" customHeight="1">
      <c r="B57" s="19"/>
      <c r="C57" s="65" t="str">
        <f>C45</f>
        <v>Всего</v>
      </c>
      <c r="D57" s="39"/>
      <c r="E57" s="52"/>
      <c r="F57" s="48"/>
      <c r="G57" s="66">
        <f>SUM(G51:G56)</f>
        <v>66140</v>
      </c>
    </row>
    <row r="58" ht="12" customHeight="1"/>
    <row r="59" spans="2:7" ht="12.75" customHeight="1">
      <c r="B59" s="299" t="s">
        <v>109</v>
      </c>
      <c r="C59" s="299"/>
      <c r="D59" s="299"/>
      <c r="E59" s="299"/>
      <c r="F59" s="299"/>
      <c r="G59" s="299"/>
    </row>
    <row r="60" spans="2:4" ht="12.75">
      <c r="B60" s="25"/>
      <c r="C60" s="25"/>
      <c r="D60" s="25"/>
    </row>
    <row r="61" spans="2:7" ht="47.25" customHeight="1">
      <c r="B61" s="19" t="s">
        <v>28</v>
      </c>
      <c r="C61" s="20" t="s">
        <v>29</v>
      </c>
      <c r="D61" s="20" t="s">
        <v>52</v>
      </c>
      <c r="E61" s="48" t="s">
        <v>50</v>
      </c>
      <c r="F61" s="20" t="s">
        <v>41</v>
      </c>
      <c r="G61" s="20" t="s">
        <v>53</v>
      </c>
    </row>
    <row r="62" spans="1:8" s="3" customFormat="1" ht="12.75">
      <c r="A62" s="15"/>
      <c r="B62" s="20">
        <v>1</v>
      </c>
      <c r="C62" s="20">
        <v>2</v>
      </c>
      <c r="D62" s="20">
        <v>3</v>
      </c>
      <c r="E62" s="52"/>
      <c r="F62" s="52">
        <v>4</v>
      </c>
      <c r="G62" s="52">
        <v>5</v>
      </c>
      <c r="H62" s="15"/>
    </row>
    <row r="63" spans="2:7" ht="12.75">
      <c r="B63" s="19">
        <v>1</v>
      </c>
      <c r="C63" s="26" t="s">
        <v>182</v>
      </c>
      <c r="D63" s="27">
        <f>G63</f>
        <v>4200</v>
      </c>
      <c r="E63" s="52">
        <v>1</v>
      </c>
      <c r="F63" s="52">
        <v>1</v>
      </c>
      <c r="G63" s="57">
        <v>4200</v>
      </c>
    </row>
    <row r="64" spans="2:7" ht="25.5">
      <c r="B64" s="19">
        <v>2</v>
      </c>
      <c r="C64" s="26" t="s">
        <v>180</v>
      </c>
      <c r="D64" s="20">
        <f>G64</f>
        <v>4590</v>
      </c>
      <c r="E64" s="52">
        <v>1</v>
      </c>
      <c r="F64" s="52">
        <v>1</v>
      </c>
      <c r="G64" s="52">
        <v>4590</v>
      </c>
    </row>
    <row r="65" spans="2:7" ht="12.75">
      <c r="B65" s="19">
        <v>3</v>
      </c>
      <c r="C65" s="26" t="s">
        <v>181</v>
      </c>
      <c r="D65" s="20">
        <f>G65/F65</f>
        <v>866</v>
      </c>
      <c r="E65" s="52">
        <v>1</v>
      </c>
      <c r="F65" s="52">
        <v>12</v>
      </c>
      <c r="G65" s="52">
        <v>10392</v>
      </c>
    </row>
    <row r="66" spans="2:7" ht="12.75">
      <c r="B66" s="19">
        <v>4</v>
      </c>
      <c r="C66" s="26" t="s">
        <v>193</v>
      </c>
      <c r="D66" s="20">
        <f>G66</f>
        <v>37180</v>
      </c>
      <c r="E66" s="52">
        <v>1</v>
      </c>
      <c r="F66" s="52">
        <v>1</v>
      </c>
      <c r="G66" s="52">
        <v>37180</v>
      </c>
    </row>
    <row r="67" spans="2:7" ht="12.75">
      <c r="B67" s="19">
        <v>5</v>
      </c>
      <c r="C67" s="26" t="s">
        <v>236</v>
      </c>
      <c r="D67" s="20">
        <f>G67</f>
        <v>4803</v>
      </c>
      <c r="E67" s="52">
        <v>1</v>
      </c>
      <c r="F67" s="52">
        <v>1</v>
      </c>
      <c r="G67" s="52">
        <v>4803</v>
      </c>
    </row>
    <row r="68" spans="2:7" ht="12.75">
      <c r="B68" s="19">
        <v>6</v>
      </c>
      <c r="C68" s="26" t="s">
        <v>194</v>
      </c>
      <c r="D68" s="20">
        <f>G68</f>
        <v>4500</v>
      </c>
      <c r="E68" s="52">
        <v>1</v>
      </c>
      <c r="F68" s="52">
        <v>1</v>
      </c>
      <c r="G68" s="52">
        <v>4500</v>
      </c>
    </row>
    <row r="69" spans="2:7" ht="12.75" customHeight="1">
      <c r="B69" s="19"/>
      <c r="C69" s="33" t="str">
        <f>C57</f>
        <v>Всего</v>
      </c>
      <c r="D69" s="39"/>
      <c r="E69" s="52"/>
      <c r="F69" s="52"/>
      <c r="G69" s="66">
        <f>SUM(G63:G68)</f>
        <v>65665</v>
      </c>
    </row>
    <row r="71" spans="2:6" ht="12.75" customHeight="1">
      <c r="B71" s="299" t="s">
        <v>110</v>
      </c>
      <c r="C71" s="299"/>
      <c r="D71" s="299"/>
      <c r="E71" s="299"/>
      <c r="F71" s="299"/>
    </row>
    <row r="72" spans="2:4" ht="12.75">
      <c r="B72" s="25"/>
      <c r="C72" s="25"/>
      <c r="D72" s="25"/>
    </row>
    <row r="73" spans="2:7" ht="47.25" customHeight="1">
      <c r="B73" s="19" t="s">
        <v>28</v>
      </c>
      <c r="C73" s="20" t="s">
        <v>29</v>
      </c>
      <c r="D73" s="20" t="s">
        <v>52</v>
      </c>
      <c r="E73" s="48" t="s">
        <v>50</v>
      </c>
      <c r="F73" s="20" t="s">
        <v>41</v>
      </c>
      <c r="G73" s="20" t="s">
        <v>53</v>
      </c>
    </row>
    <row r="74" spans="1:8" s="3" customFormat="1" ht="12.75">
      <c r="A74" s="15"/>
      <c r="B74" s="20">
        <v>1</v>
      </c>
      <c r="C74" s="20">
        <v>2</v>
      </c>
      <c r="D74" s="20">
        <v>3</v>
      </c>
      <c r="E74" s="52"/>
      <c r="F74" s="52">
        <v>4</v>
      </c>
      <c r="G74" s="52">
        <v>5</v>
      </c>
      <c r="H74" s="15"/>
    </row>
    <row r="75" spans="2:7" ht="12.75">
      <c r="B75" s="19">
        <v>1</v>
      </c>
      <c r="C75" s="26" t="s">
        <v>183</v>
      </c>
      <c r="D75" s="27">
        <f>G75</f>
        <v>3000</v>
      </c>
      <c r="E75" s="52">
        <v>1</v>
      </c>
      <c r="F75" s="52">
        <v>1</v>
      </c>
      <c r="G75" s="57">
        <v>3000</v>
      </c>
    </row>
    <row r="76" spans="2:7" ht="12.75" customHeight="1">
      <c r="B76" s="19"/>
      <c r="C76" s="33" t="str">
        <f>C69</f>
        <v>Всего</v>
      </c>
      <c r="D76" s="39"/>
      <c r="E76" s="52"/>
      <c r="F76" s="52"/>
      <c r="G76" s="66">
        <f>SUM(G75:G75)</f>
        <v>3000</v>
      </c>
    </row>
    <row r="77" spans="2:7" ht="12.75" customHeight="1">
      <c r="B77" s="28"/>
      <c r="C77" s="45"/>
      <c r="D77" s="67"/>
      <c r="E77" s="68"/>
      <c r="F77" s="68"/>
      <c r="G77" s="69"/>
    </row>
    <row r="78" spans="2:6" ht="12.75" customHeight="1">
      <c r="B78" s="299" t="s">
        <v>111</v>
      </c>
      <c r="C78" s="299"/>
      <c r="D78" s="299"/>
      <c r="E78" s="299"/>
      <c r="F78" s="299"/>
    </row>
    <row r="79" spans="2:4" ht="12.75" customHeight="1">
      <c r="B79" s="25"/>
      <c r="C79" s="25"/>
      <c r="D79" s="25"/>
    </row>
    <row r="80" spans="1:8" s="5" customFormat="1" ht="49.5" customHeight="1">
      <c r="A80" s="14"/>
      <c r="B80" s="19" t="s">
        <v>28</v>
      </c>
      <c r="C80" s="20" t="s">
        <v>29</v>
      </c>
      <c r="D80" s="20" t="s">
        <v>54</v>
      </c>
      <c r="E80" s="20" t="s">
        <v>102</v>
      </c>
      <c r="F80" s="20" t="s">
        <v>53</v>
      </c>
      <c r="G80" s="14"/>
      <c r="H80" s="14"/>
    </row>
    <row r="81" spans="1:8" s="3" customFormat="1" ht="12.75">
      <c r="A81" s="15"/>
      <c r="B81" s="20">
        <v>1</v>
      </c>
      <c r="C81" s="20">
        <v>2</v>
      </c>
      <c r="D81" s="20">
        <v>3</v>
      </c>
      <c r="E81" s="52">
        <v>4</v>
      </c>
      <c r="F81" s="52">
        <v>5</v>
      </c>
      <c r="G81" s="15"/>
      <c r="H81" s="15"/>
    </row>
    <row r="82" spans="2:6" ht="12.75" customHeight="1">
      <c r="B82" s="19">
        <v>1</v>
      </c>
      <c r="C82" s="26" t="s">
        <v>184</v>
      </c>
      <c r="D82" s="20">
        <f>F82/E82</f>
        <v>71</v>
      </c>
      <c r="E82" s="52">
        <v>2</v>
      </c>
      <c r="F82" s="52">
        <v>142</v>
      </c>
    </row>
    <row r="83" spans="2:6" ht="12.75" customHeight="1">
      <c r="B83" s="19">
        <v>2</v>
      </c>
      <c r="C83" s="26" t="s">
        <v>185</v>
      </c>
      <c r="D83" s="20">
        <f>F83/E83</f>
        <v>5361</v>
      </c>
      <c r="E83" s="52">
        <v>2</v>
      </c>
      <c r="F83" s="52">
        <v>10722</v>
      </c>
    </row>
    <row r="84" spans="2:6" ht="12.75" customHeight="1">
      <c r="B84" s="19">
        <v>3</v>
      </c>
      <c r="C84" s="70" t="s">
        <v>186</v>
      </c>
      <c r="D84" s="20">
        <f>F84/E84</f>
        <v>641</v>
      </c>
      <c r="E84" s="52">
        <v>2</v>
      </c>
      <c r="F84" s="52">
        <v>1282</v>
      </c>
    </row>
    <row r="85" spans="2:6" ht="12.75" customHeight="1">
      <c r="B85" s="19"/>
      <c r="C85" s="33" t="str">
        <f>C76</f>
        <v>Всего</v>
      </c>
      <c r="D85" s="39"/>
      <c r="E85" s="52"/>
      <c r="F85" s="58">
        <f>SUM(F82:F84)</f>
        <v>12146</v>
      </c>
    </row>
    <row r="86" spans="2:6" ht="12.75" customHeight="1">
      <c r="B86" s="28"/>
      <c r="C86" s="45"/>
      <c r="D86" s="30"/>
      <c r="E86" s="68"/>
      <c r="F86" s="71"/>
    </row>
    <row r="87" spans="2:4" ht="12.75">
      <c r="B87" s="28"/>
      <c r="C87" s="29"/>
      <c r="D87" s="30"/>
    </row>
    <row r="88" spans="2:7" ht="12.75" customHeight="1">
      <c r="B88" s="299" t="s">
        <v>112</v>
      </c>
      <c r="C88" s="299"/>
      <c r="D88" s="299"/>
      <c r="E88" s="299"/>
      <c r="F88" s="299"/>
      <c r="G88" s="299"/>
    </row>
    <row r="89" spans="2:4" ht="12.75">
      <c r="B89" s="25"/>
      <c r="C89" s="25"/>
      <c r="D89" s="25"/>
    </row>
    <row r="90" spans="2:4" ht="40.5" customHeight="1">
      <c r="B90" s="19" t="s">
        <v>28</v>
      </c>
      <c r="C90" s="20" t="s">
        <v>29</v>
      </c>
      <c r="D90" s="20" t="s">
        <v>30</v>
      </c>
    </row>
    <row r="91" spans="2:6" ht="12.75">
      <c r="B91" s="20">
        <v>1</v>
      </c>
      <c r="C91" s="20">
        <v>2</v>
      </c>
      <c r="D91" s="20">
        <v>4</v>
      </c>
      <c r="E91" s="292"/>
      <c r="F91" s="293"/>
    </row>
    <row r="92" spans="2:9" ht="12.75" customHeight="1">
      <c r="B92" s="19">
        <v>1</v>
      </c>
      <c r="C92" s="26" t="s">
        <v>240</v>
      </c>
      <c r="D92" s="27">
        <v>80103</v>
      </c>
      <c r="H92" s="56"/>
      <c r="I92" s="6"/>
    </row>
    <row r="93" spans="2:10" ht="12.75" customHeight="1">
      <c r="B93" s="19"/>
      <c r="C93" s="33" t="s">
        <v>171</v>
      </c>
      <c r="D93" s="21">
        <f>D92</f>
        <v>80103</v>
      </c>
      <c r="H93" s="56"/>
      <c r="I93" s="6"/>
      <c r="J93" s="6"/>
    </row>
    <row r="94" spans="2:10" ht="12.75" customHeight="1">
      <c r="B94" s="28"/>
      <c r="C94" s="45"/>
      <c r="D94" s="46"/>
      <c r="H94" s="56"/>
      <c r="I94" s="6"/>
      <c r="J94" s="6"/>
    </row>
    <row r="95" spans="2:7" ht="27.75" customHeight="1">
      <c r="B95" s="299" t="s">
        <v>163</v>
      </c>
      <c r="C95" s="299"/>
      <c r="D95" s="299"/>
      <c r="E95" s="299"/>
      <c r="F95" s="299"/>
      <c r="G95" s="299"/>
    </row>
    <row r="96" spans="2:4" ht="12.75">
      <c r="B96" s="25"/>
      <c r="C96" s="25"/>
      <c r="D96" s="25"/>
    </row>
    <row r="97" spans="2:4" ht="40.5" customHeight="1">
      <c r="B97" s="19" t="s">
        <v>28</v>
      </c>
      <c r="C97" s="20" t="s">
        <v>29</v>
      </c>
      <c r="D97" s="20" t="s">
        <v>30</v>
      </c>
    </row>
    <row r="98" spans="2:6" ht="12.75">
      <c r="B98" s="20">
        <v>1</v>
      </c>
      <c r="C98" s="20">
        <v>2</v>
      </c>
      <c r="D98" s="20">
        <v>4</v>
      </c>
      <c r="E98" s="292"/>
      <c r="F98" s="293"/>
    </row>
    <row r="99" spans="2:4" ht="12.75">
      <c r="B99" s="19">
        <v>1</v>
      </c>
      <c r="C99" s="26" t="s">
        <v>187</v>
      </c>
      <c r="D99" s="27">
        <v>6378</v>
      </c>
    </row>
    <row r="100" spans="2:4" ht="13.5">
      <c r="B100" s="19"/>
      <c r="C100" s="33" t="s">
        <v>171</v>
      </c>
      <c r="D100" s="32">
        <f>D99</f>
        <v>6378</v>
      </c>
    </row>
    <row r="101" spans="2:4" ht="13.5">
      <c r="B101" s="28"/>
      <c r="C101" s="45"/>
      <c r="D101" s="35"/>
    </row>
    <row r="102" spans="2:4" ht="12.75">
      <c r="B102" s="28"/>
      <c r="C102" s="45"/>
      <c r="D102" s="46"/>
    </row>
    <row r="103" spans="2:4" ht="13.5">
      <c r="B103" s="287" t="s">
        <v>198</v>
      </c>
      <c r="C103" s="287"/>
      <c r="D103" s="35">
        <f>D100+D93+F85+G76+G69+G57+G45+G34+D22+D14</f>
        <v>790362</v>
      </c>
    </row>
    <row r="104" spans="2:9" ht="12.75">
      <c r="B104" s="28"/>
      <c r="C104" s="29"/>
      <c r="D104" s="30"/>
      <c r="I104" s="6"/>
    </row>
    <row r="105" spans="2:4" ht="12.75">
      <c r="B105" s="14" t="s">
        <v>42</v>
      </c>
      <c r="D105" s="14" t="s">
        <v>0</v>
      </c>
    </row>
    <row r="107" spans="2:4" ht="12.75">
      <c r="B107" s="14" t="s">
        <v>174</v>
      </c>
      <c r="D107" s="14" t="s">
        <v>197</v>
      </c>
    </row>
    <row r="110" ht="12.75">
      <c r="I110" s="6"/>
    </row>
    <row r="111" ht="12.75">
      <c r="I111" s="6"/>
    </row>
  </sheetData>
  <sheetProtection/>
  <mergeCells count="27">
    <mergeCell ref="D20:E20"/>
    <mergeCell ref="B59:G59"/>
    <mergeCell ref="B47:G47"/>
    <mergeCell ref="E91:F91"/>
    <mergeCell ref="B71:F71"/>
    <mergeCell ref="B78:F78"/>
    <mergeCell ref="D21:E21"/>
    <mergeCell ref="B95:G95"/>
    <mergeCell ref="E98:F98"/>
    <mergeCell ref="B88:G88"/>
    <mergeCell ref="B18:E18"/>
    <mergeCell ref="D1:G1"/>
    <mergeCell ref="D16:E16"/>
    <mergeCell ref="D13:E13"/>
    <mergeCell ref="D12:E12"/>
    <mergeCell ref="B7:D7"/>
    <mergeCell ref="D2:G2"/>
    <mergeCell ref="B8:F8"/>
    <mergeCell ref="D22:E22"/>
    <mergeCell ref="B36:G36"/>
    <mergeCell ref="B26:F26"/>
    <mergeCell ref="B103:C103"/>
    <mergeCell ref="B10:D10"/>
    <mergeCell ref="D24:E24"/>
    <mergeCell ref="D23:E23"/>
    <mergeCell ref="D14:E14"/>
    <mergeCell ref="D15:E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2" manualBreakCount="2">
    <brk id="40" max="6" man="1"/>
    <brk id="8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26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0.2890625" style="14" customWidth="1"/>
    <col min="2" max="2" width="4.7109375" style="14" customWidth="1"/>
    <col min="3" max="3" width="46.140625" style="14" customWidth="1"/>
    <col min="4" max="4" width="12.8515625" style="14" customWidth="1"/>
    <col min="5" max="5" width="8.7109375" style="14" customWidth="1"/>
    <col min="6" max="6" width="8.8515625" style="14" customWidth="1"/>
    <col min="7" max="7" width="11.140625" style="14" customWidth="1"/>
    <col min="8" max="8" width="11.7109375" style="2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4:7" ht="15">
      <c r="D1" s="294" t="s">
        <v>56</v>
      </c>
      <c r="E1" s="294"/>
      <c r="F1" s="294"/>
      <c r="G1" s="294"/>
    </row>
    <row r="2" spans="4:7" ht="39" customHeight="1">
      <c r="D2" s="295" t="s">
        <v>232</v>
      </c>
      <c r="E2" s="295"/>
      <c r="F2" s="295"/>
      <c r="G2" s="295"/>
    </row>
    <row r="3" spans="4:7" ht="27" customHeight="1">
      <c r="D3" s="78"/>
      <c r="E3" s="36" t="s">
        <v>229</v>
      </c>
      <c r="F3" s="36"/>
      <c r="G3" s="36"/>
    </row>
    <row r="4" ht="12.75">
      <c r="G4" s="13"/>
    </row>
    <row r="5" ht="12.75">
      <c r="G5" s="13"/>
    </row>
    <row r="6" ht="5.25" customHeight="1">
      <c r="G6" s="13"/>
    </row>
    <row r="7" spans="2:7" ht="12.75">
      <c r="B7" s="293" t="s">
        <v>27</v>
      </c>
      <c r="C7" s="293"/>
      <c r="D7" s="293"/>
      <c r="G7" s="13"/>
    </row>
    <row r="8" spans="2:7" ht="20.25" customHeight="1">
      <c r="B8" s="293" t="s">
        <v>230</v>
      </c>
      <c r="C8" s="293"/>
      <c r="D8" s="293"/>
      <c r="E8" s="293"/>
      <c r="F8" s="293"/>
      <c r="G8" s="293"/>
    </row>
    <row r="9" ht="6.75" customHeight="1"/>
    <row r="10" spans="2:7" ht="32.25" customHeight="1">
      <c r="B10" s="299" t="s">
        <v>109</v>
      </c>
      <c r="C10" s="299"/>
      <c r="D10" s="299"/>
      <c r="E10" s="24"/>
      <c r="F10" s="24"/>
      <c r="G10" s="24"/>
    </row>
    <row r="11" spans="2:4" ht="12.75">
      <c r="B11" s="25"/>
      <c r="C11" s="25"/>
      <c r="D11" s="25"/>
    </row>
    <row r="12" spans="2:4" ht="35.25" customHeight="1">
      <c r="B12" s="19" t="s">
        <v>28</v>
      </c>
      <c r="C12" s="20" t="s">
        <v>29</v>
      </c>
      <c r="D12" s="20" t="s">
        <v>30</v>
      </c>
    </row>
    <row r="13" spans="2:6" ht="12.75">
      <c r="B13" s="20">
        <v>1</v>
      </c>
      <c r="C13" s="20">
        <v>2</v>
      </c>
      <c r="D13" s="20">
        <v>4</v>
      </c>
      <c r="E13" s="292"/>
      <c r="F13" s="293"/>
    </row>
    <row r="14" spans="2:8" ht="12.75" customHeight="1">
      <c r="B14" s="19">
        <v>1</v>
      </c>
      <c r="C14" s="33" t="s">
        <v>245</v>
      </c>
      <c r="D14" s="27">
        <f>D15</f>
        <v>38920</v>
      </c>
      <c r="H14" s="6"/>
    </row>
    <row r="15" spans="2:8" ht="14.25" customHeight="1">
      <c r="B15" s="31"/>
      <c r="C15" s="22" t="s">
        <v>59</v>
      </c>
      <c r="D15" s="23">
        <v>38920</v>
      </c>
      <c r="H15" s="6"/>
    </row>
    <row r="16" spans="2:10" ht="12.75" customHeight="1">
      <c r="B16" s="19"/>
      <c r="C16" s="33" t="s">
        <v>171</v>
      </c>
      <c r="D16" s="21">
        <f>D14</f>
        <v>38920</v>
      </c>
      <c r="I16" s="6"/>
      <c r="J16" s="6"/>
    </row>
    <row r="17" spans="2:4" ht="12.75">
      <c r="B17" s="28"/>
      <c r="C17" s="29"/>
      <c r="D17" s="30"/>
    </row>
    <row r="18" spans="2:4" ht="13.5">
      <c r="B18" s="287" t="s">
        <v>198</v>
      </c>
      <c r="C18" s="287"/>
      <c r="D18" s="35">
        <f>D16</f>
        <v>38920</v>
      </c>
    </row>
    <row r="19" spans="2:9" ht="12.75">
      <c r="B19" s="28"/>
      <c r="C19" s="29"/>
      <c r="D19" s="30"/>
      <c r="I19" s="6"/>
    </row>
    <row r="20" spans="2:4" ht="12.75">
      <c r="B20" s="14" t="s">
        <v>42</v>
      </c>
      <c r="D20" s="14" t="s">
        <v>0</v>
      </c>
    </row>
    <row r="22" spans="2:4" ht="12.75">
      <c r="B22" s="14" t="s">
        <v>174</v>
      </c>
      <c r="D22" s="14" t="s">
        <v>197</v>
      </c>
    </row>
    <row r="25" ht="12.75">
      <c r="I25" s="6"/>
    </row>
    <row r="26" ht="12.75">
      <c r="I26" s="6"/>
    </row>
  </sheetData>
  <sheetProtection/>
  <mergeCells count="7">
    <mergeCell ref="B10:D10"/>
    <mergeCell ref="B18:C18"/>
    <mergeCell ref="E13:F13"/>
    <mergeCell ref="D1:G1"/>
    <mergeCell ref="D2:G2"/>
    <mergeCell ref="B7:D7"/>
    <mergeCell ref="B8:G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B1:J28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0.2890625" style="14" customWidth="1"/>
    <col min="2" max="2" width="4.7109375" style="14" customWidth="1"/>
    <col min="3" max="3" width="38.28125" style="14" customWidth="1"/>
    <col min="4" max="4" width="12.8515625" style="14" customWidth="1"/>
    <col min="5" max="5" width="8.7109375" style="14" customWidth="1"/>
    <col min="6" max="6" width="8.8515625" style="14" customWidth="1"/>
    <col min="7" max="7" width="11.140625" style="14" customWidth="1"/>
    <col min="8" max="8" width="11.7109375" style="14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4:7" ht="15">
      <c r="D1" s="294" t="s">
        <v>56</v>
      </c>
      <c r="E1" s="294"/>
      <c r="F1" s="294"/>
      <c r="G1" s="294"/>
    </row>
    <row r="2" spans="4:7" ht="39" customHeight="1">
      <c r="D2" s="295" t="s">
        <v>232</v>
      </c>
      <c r="E2" s="295"/>
      <c r="F2" s="295"/>
      <c r="G2" s="295"/>
    </row>
    <row r="3" spans="4:7" ht="27" customHeight="1">
      <c r="D3" s="78"/>
      <c r="E3" s="36" t="s">
        <v>229</v>
      </c>
      <c r="F3" s="36"/>
      <c r="G3" s="36"/>
    </row>
    <row r="4" ht="12.75">
      <c r="G4" s="13"/>
    </row>
    <row r="5" ht="12.75">
      <c r="G5" s="13"/>
    </row>
    <row r="6" ht="5.25" customHeight="1">
      <c r="G6" s="13"/>
    </row>
    <row r="7" spans="2:7" ht="12.75">
      <c r="B7" s="293" t="s">
        <v>27</v>
      </c>
      <c r="C7" s="293"/>
      <c r="D7" s="293"/>
      <c r="G7" s="13"/>
    </row>
    <row r="8" spans="2:7" ht="20.25" customHeight="1">
      <c r="B8" s="293" t="s">
        <v>230</v>
      </c>
      <c r="C8" s="293"/>
      <c r="D8" s="293"/>
      <c r="E8" s="293"/>
      <c r="F8" s="293"/>
      <c r="G8" s="13"/>
    </row>
    <row r="9" spans="2:4" ht="12.75">
      <c r="B9" s="28"/>
      <c r="C9" s="29"/>
      <c r="D9" s="30"/>
    </row>
    <row r="10" spans="2:7" ht="12.75" customHeight="1">
      <c r="B10" s="299" t="s">
        <v>109</v>
      </c>
      <c r="C10" s="299"/>
      <c r="D10" s="299"/>
      <c r="E10" s="299"/>
      <c r="F10" s="299"/>
      <c r="G10" s="299"/>
    </row>
    <row r="11" spans="2:4" ht="12.75">
      <c r="B11" s="25"/>
      <c r="C11" s="25"/>
      <c r="D11" s="25"/>
    </row>
    <row r="12" spans="2:7" ht="35.25" customHeight="1">
      <c r="B12" s="19" t="s">
        <v>28</v>
      </c>
      <c r="C12" s="20" t="s">
        <v>29</v>
      </c>
      <c r="D12" s="20" t="s">
        <v>30</v>
      </c>
      <c r="E12" s="20" t="s">
        <v>114</v>
      </c>
      <c r="F12" s="20" t="s">
        <v>115</v>
      </c>
      <c r="G12" s="20" t="s">
        <v>116</v>
      </c>
    </row>
    <row r="13" spans="2:7" ht="12.75">
      <c r="B13" s="20">
        <v>1</v>
      </c>
      <c r="C13" s="20">
        <v>2</v>
      </c>
      <c r="D13" s="20">
        <v>3</v>
      </c>
      <c r="E13" s="52">
        <v>4</v>
      </c>
      <c r="F13" s="52">
        <v>5</v>
      </c>
      <c r="G13" s="52">
        <v>6</v>
      </c>
    </row>
    <row r="14" spans="2:8" ht="40.5" customHeight="1">
      <c r="B14" s="31">
        <v>1</v>
      </c>
      <c r="C14" s="73" t="s">
        <v>246</v>
      </c>
      <c r="D14" s="32">
        <f>D15+D16</f>
        <v>268080</v>
      </c>
      <c r="E14" s="52">
        <f>E15</f>
        <v>21</v>
      </c>
      <c r="F14" s="52">
        <f>F15+F16</f>
        <v>75.51</v>
      </c>
      <c r="G14" s="52">
        <f>G15</f>
        <v>170</v>
      </c>
      <c r="H14" s="56"/>
    </row>
    <row r="15" spans="2:8" ht="12.75" customHeight="1">
      <c r="B15" s="31"/>
      <c r="C15" s="22" t="s">
        <v>113</v>
      </c>
      <c r="D15" s="23">
        <v>201820</v>
      </c>
      <c r="E15" s="52">
        <v>21</v>
      </c>
      <c r="F15" s="52">
        <v>56.95</v>
      </c>
      <c r="G15" s="52">
        <v>170</v>
      </c>
      <c r="H15" s="56"/>
    </row>
    <row r="16" spans="2:8" ht="12.75" customHeight="1">
      <c r="B16" s="31"/>
      <c r="C16" s="22" t="s">
        <v>60</v>
      </c>
      <c r="D16" s="23">
        <v>66260</v>
      </c>
      <c r="E16" s="52">
        <v>21</v>
      </c>
      <c r="F16" s="52">
        <v>18.56</v>
      </c>
      <c r="G16" s="52">
        <v>170</v>
      </c>
      <c r="H16" s="56"/>
    </row>
    <row r="17" spans="2:10" ht="12.75" customHeight="1">
      <c r="B17" s="19"/>
      <c r="C17" s="33" t="s">
        <v>171</v>
      </c>
      <c r="D17" s="21">
        <f>D14</f>
        <v>268080</v>
      </c>
      <c r="E17" s="52"/>
      <c r="F17" s="52"/>
      <c r="G17" s="52"/>
      <c r="I17" s="6"/>
      <c r="J17" s="6"/>
    </row>
    <row r="18" spans="2:4" ht="12.75">
      <c r="B18" s="28"/>
      <c r="C18" s="29"/>
      <c r="D18" s="30"/>
    </row>
    <row r="19" spans="2:4" ht="12.75">
      <c r="B19" s="28"/>
      <c r="C19" s="29"/>
      <c r="D19" s="30"/>
    </row>
    <row r="20" spans="2:4" ht="13.5">
      <c r="B20" s="287" t="s">
        <v>198</v>
      </c>
      <c r="C20" s="287"/>
      <c r="D20" s="35">
        <f>D14</f>
        <v>268080</v>
      </c>
    </row>
    <row r="21" spans="2:9" ht="12.75">
      <c r="B21" s="28"/>
      <c r="C21" s="29"/>
      <c r="D21" s="30"/>
      <c r="I21" s="6"/>
    </row>
    <row r="22" spans="2:4" ht="12.75">
      <c r="B22" s="14" t="s">
        <v>42</v>
      </c>
      <c r="D22" s="14" t="s">
        <v>0</v>
      </c>
    </row>
    <row r="24" spans="2:4" ht="12.75">
      <c r="B24" s="14" t="s">
        <v>174</v>
      </c>
      <c r="D24" s="14" t="s">
        <v>197</v>
      </c>
    </row>
    <row r="27" ht="12.75">
      <c r="I27" s="6"/>
    </row>
    <row r="28" ht="12.75">
      <c r="I28" s="6"/>
    </row>
  </sheetData>
  <sheetProtection/>
  <mergeCells count="6">
    <mergeCell ref="B20:C20"/>
    <mergeCell ref="D1:G1"/>
    <mergeCell ref="D2:G2"/>
    <mergeCell ref="B7:D7"/>
    <mergeCell ref="B10:G10"/>
    <mergeCell ref="B8:F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28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0.2890625" style="2" customWidth="1"/>
    <col min="2" max="2" width="4.7109375" style="2" customWidth="1"/>
    <col min="3" max="3" width="38.28125" style="2" customWidth="1"/>
    <col min="4" max="4" width="12.8515625" style="2" customWidth="1"/>
    <col min="5" max="5" width="8.7109375" style="2" customWidth="1"/>
    <col min="6" max="6" width="8.8515625" style="2" customWidth="1"/>
    <col min="7" max="7" width="11.140625" style="2" customWidth="1"/>
    <col min="8" max="8" width="11.7109375" style="2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2:7" ht="15">
      <c r="B1" s="14"/>
      <c r="C1" s="14"/>
      <c r="D1" s="294" t="s">
        <v>56</v>
      </c>
      <c r="E1" s="294"/>
      <c r="F1" s="294"/>
      <c r="G1" s="294"/>
    </row>
    <row r="2" spans="2:7" ht="39" customHeight="1">
      <c r="B2" s="14"/>
      <c r="C2" s="14"/>
      <c r="D2" s="295" t="s">
        <v>232</v>
      </c>
      <c r="E2" s="295"/>
      <c r="F2" s="295"/>
      <c r="G2" s="295"/>
    </row>
    <row r="3" spans="2:7" ht="27" customHeight="1">
      <c r="B3" s="14"/>
      <c r="C3" s="14"/>
      <c r="D3" s="78"/>
      <c r="E3" s="36" t="s">
        <v>229</v>
      </c>
      <c r="F3" s="36"/>
      <c r="G3" s="36"/>
    </row>
    <row r="4" spans="2:7" ht="12.75">
      <c r="B4" s="14"/>
      <c r="C4" s="14"/>
      <c r="D4" s="14"/>
      <c r="E4" s="14"/>
      <c r="F4" s="14"/>
      <c r="G4" s="14"/>
    </row>
    <row r="5" spans="2:7" ht="12.75">
      <c r="B5" s="14"/>
      <c r="C5" s="14"/>
      <c r="D5" s="14"/>
      <c r="E5" s="14"/>
      <c r="F5" s="14"/>
      <c r="G5" s="14"/>
    </row>
    <row r="6" spans="2:7" ht="5.25" customHeight="1">
      <c r="B6" s="14"/>
      <c r="C6" s="14"/>
      <c r="D6" s="14"/>
      <c r="E6" s="14"/>
      <c r="F6" s="14"/>
      <c r="G6" s="14"/>
    </row>
    <row r="7" spans="2:7" ht="12.75">
      <c r="B7" s="293" t="s">
        <v>27</v>
      </c>
      <c r="C7" s="293"/>
      <c r="D7" s="293"/>
      <c r="E7" s="14"/>
      <c r="F7" s="14"/>
      <c r="G7" s="14"/>
    </row>
    <row r="8" spans="2:7" ht="20.25" customHeight="1">
      <c r="B8" s="293" t="s">
        <v>230</v>
      </c>
      <c r="C8" s="293"/>
      <c r="D8" s="293"/>
      <c r="E8" s="293"/>
      <c r="F8" s="293"/>
      <c r="G8" s="293"/>
    </row>
    <row r="9" spans="2:7" ht="12.75">
      <c r="B9" s="28"/>
      <c r="C9" s="29"/>
      <c r="D9" s="30"/>
      <c r="E9" s="14"/>
      <c r="F9" s="14"/>
      <c r="G9" s="14"/>
    </row>
    <row r="10" spans="2:7" ht="12.75" customHeight="1">
      <c r="B10" s="299" t="s">
        <v>109</v>
      </c>
      <c r="C10" s="299"/>
      <c r="D10" s="299"/>
      <c r="E10" s="299"/>
      <c r="F10" s="299"/>
      <c r="G10" s="299"/>
    </row>
    <row r="11" spans="2:7" ht="12.75">
      <c r="B11" s="25"/>
      <c r="C11" s="25"/>
      <c r="D11" s="25"/>
      <c r="E11" s="14"/>
      <c r="F11" s="14"/>
      <c r="G11" s="14"/>
    </row>
    <row r="12" spans="2:7" ht="35.25" customHeight="1">
      <c r="B12" s="17" t="s">
        <v>28</v>
      </c>
      <c r="C12" s="18" t="s">
        <v>29</v>
      </c>
      <c r="D12" s="18" t="s">
        <v>30</v>
      </c>
      <c r="E12" s="18" t="s">
        <v>114</v>
      </c>
      <c r="F12" s="18" t="s">
        <v>115</v>
      </c>
      <c r="G12" s="18" t="s">
        <v>116</v>
      </c>
    </row>
    <row r="13" spans="2:7" ht="12.75">
      <c r="B13" s="20">
        <v>1</v>
      </c>
      <c r="C13" s="20">
        <v>2</v>
      </c>
      <c r="D13" s="20">
        <v>3</v>
      </c>
      <c r="E13" s="52">
        <v>4</v>
      </c>
      <c r="F13" s="52">
        <v>5</v>
      </c>
      <c r="G13" s="52">
        <v>6</v>
      </c>
    </row>
    <row r="14" spans="2:8" s="7" customFormat="1" ht="51.75" customHeight="1">
      <c r="B14" s="47">
        <v>1</v>
      </c>
      <c r="C14" s="33" t="s">
        <v>247</v>
      </c>
      <c r="D14" s="21">
        <f>D15+D16</f>
        <v>254674</v>
      </c>
      <c r="E14" s="58">
        <f>E15</f>
        <v>20</v>
      </c>
      <c r="F14" s="58">
        <f>F15+F16</f>
        <v>75.51</v>
      </c>
      <c r="G14" s="58">
        <v>170</v>
      </c>
      <c r="H14" s="40"/>
    </row>
    <row r="15" spans="2:8" ht="12.75" customHeight="1">
      <c r="B15" s="31"/>
      <c r="C15" s="22" t="s">
        <v>117</v>
      </c>
      <c r="D15" s="23">
        <v>191570</v>
      </c>
      <c r="E15" s="77">
        <v>20</v>
      </c>
      <c r="F15" s="52">
        <v>56.95</v>
      </c>
      <c r="G15" s="52">
        <v>170</v>
      </c>
      <c r="H15" s="6"/>
    </row>
    <row r="16" spans="2:8" ht="26.25" customHeight="1">
      <c r="B16" s="31"/>
      <c r="C16" s="22" t="s">
        <v>118</v>
      </c>
      <c r="D16" s="23">
        <v>63104</v>
      </c>
      <c r="E16" s="77">
        <f>E14</f>
        <v>20</v>
      </c>
      <c r="F16" s="52">
        <v>18.56</v>
      </c>
      <c r="G16" s="52">
        <v>170</v>
      </c>
      <c r="H16" s="6"/>
    </row>
    <row r="17" spans="2:10" ht="12.75" customHeight="1">
      <c r="B17" s="19"/>
      <c r="C17" s="33" t="s">
        <v>171</v>
      </c>
      <c r="D17" s="21">
        <f>D14</f>
        <v>254674</v>
      </c>
      <c r="E17" s="48"/>
      <c r="F17" s="48"/>
      <c r="G17" s="48"/>
      <c r="I17" s="6"/>
      <c r="J17" s="6"/>
    </row>
    <row r="18" spans="2:7" ht="12.75">
      <c r="B18" s="28"/>
      <c r="C18" s="29"/>
      <c r="D18" s="30"/>
      <c r="E18" s="14"/>
      <c r="F18" s="14"/>
      <c r="G18" s="14"/>
    </row>
    <row r="19" spans="2:7" ht="12.75">
      <c r="B19" s="28"/>
      <c r="C19" s="29"/>
      <c r="D19" s="30"/>
      <c r="E19" s="14"/>
      <c r="F19" s="14"/>
      <c r="G19" s="14"/>
    </row>
    <row r="20" spans="2:7" ht="13.5">
      <c r="B20" s="287" t="s">
        <v>198</v>
      </c>
      <c r="C20" s="287"/>
      <c r="D20" s="35">
        <f>D14</f>
        <v>254674</v>
      </c>
      <c r="E20" s="14"/>
      <c r="F20" s="14"/>
      <c r="G20" s="14"/>
    </row>
    <row r="21" spans="2:9" ht="12.75">
      <c r="B21" s="28"/>
      <c r="C21" s="29"/>
      <c r="D21" s="30"/>
      <c r="E21" s="14"/>
      <c r="F21" s="14"/>
      <c r="G21" s="14"/>
      <c r="I21" s="6"/>
    </row>
    <row r="22" spans="2:7" ht="12.75">
      <c r="B22" s="14" t="s">
        <v>42</v>
      </c>
      <c r="C22" s="14"/>
      <c r="D22" s="14" t="s">
        <v>0</v>
      </c>
      <c r="E22" s="14"/>
      <c r="F22" s="14"/>
      <c r="G22" s="14"/>
    </row>
    <row r="23" spans="2:7" ht="12.75">
      <c r="B23" s="14"/>
      <c r="C23" s="14"/>
      <c r="D23" s="14"/>
      <c r="E23" s="14"/>
      <c r="F23" s="14"/>
      <c r="G23" s="14"/>
    </row>
    <row r="24" spans="2:7" ht="12.75">
      <c r="B24" s="14" t="s">
        <v>174</v>
      </c>
      <c r="C24" s="14"/>
      <c r="D24" s="14" t="s">
        <v>197</v>
      </c>
      <c r="E24" s="14"/>
      <c r="F24" s="14"/>
      <c r="G24" s="14"/>
    </row>
    <row r="27" ht="12.75">
      <c r="I27" s="6"/>
    </row>
    <row r="28" ht="12.75">
      <c r="I28" s="6"/>
    </row>
  </sheetData>
  <sheetProtection/>
  <mergeCells count="6">
    <mergeCell ref="B20:C20"/>
    <mergeCell ref="D1:G1"/>
    <mergeCell ref="D2:G2"/>
    <mergeCell ref="B7:D7"/>
    <mergeCell ref="B10:G10"/>
    <mergeCell ref="B8:G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38"/>
  <sheetViews>
    <sheetView showGridLines="0" zoomScalePageLayoutView="0" workbookViewId="0" topLeftCell="A1">
      <selection activeCell="F38" sqref="F38"/>
    </sheetView>
  </sheetViews>
  <sheetFormatPr defaultColWidth="9.140625" defaultRowHeight="12.75"/>
  <cols>
    <col min="1" max="1" width="0.2890625" style="14" customWidth="1"/>
    <col min="2" max="2" width="4.7109375" style="14" customWidth="1"/>
    <col min="3" max="3" width="46.140625" style="14" customWidth="1"/>
    <col min="4" max="4" width="12.8515625" style="14" customWidth="1"/>
    <col min="5" max="5" width="8.7109375" style="14" customWidth="1"/>
    <col min="6" max="6" width="8.8515625" style="14" customWidth="1"/>
    <col min="7" max="7" width="11.140625" style="13" customWidth="1"/>
    <col min="8" max="8" width="11.7109375" style="2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4:7" ht="15">
      <c r="D1" s="294" t="s">
        <v>56</v>
      </c>
      <c r="E1" s="294"/>
      <c r="F1" s="294"/>
      <c r="G1" s="294"/>
    </row>
    <row r="2" spans="4:7" ht="39" customHeight="1">
      <c r="D2" s="295" t="s">
        <v>232</v>
      </c>
      <c r="E2" s="295"/>
      <c r="F2" s="295"/>
      <c r="G2" s="295"/>
    </row>
    <row r="3" spans="4:7" ht="27" customHeight="1">
      <c r="D3" s="78"/>
      <c r="E3" s="36" t="s">
        <v>229</v>
      </c>
      <c r="F3" s="36"/>
      <c r="G3" s="36"/>
    </row>
    <row r="6" ht="5.25" customHeight="1"/>
    <row r="7" spans="2:4" ht="12.75">
      <c r="B7" s="293" t="s">
        <v>27</v>
      </c>
      <c r="C7" s="293"/>
      <c r="D7" s="293"/>
    </row>
    <row r="8" spans="2:7" ht="20.25" customHeight="1">
      <c r="B8" s="293" t="s">
        <v>230</v>
      </c>
      <c r="C8" s="293"/>
      <c r="D8" s="293"/>
      <c r="E8" s="293"/>
      <c r="F8" s="293"/>
      <c r="G8" s="293"/>
    </row>
    <row r="9" ht="6.75" customHeight="1"/>
    <row r="10" spans="2:4" ht="12.75">
      <c r="B10" s="300" t="s">
        <v>105</v>
      </c>
      <c r="C10" s="300"/>
      <c r="D10" s="300"/>
    </row>
    <row r="11" ht="13.5" customHeight="1"/>
    <row r="12" spans="2:5" ht="23.25" customHeight="1">
      <c r="B12" s="19" t="s">
        <v>28</v>
      </c>
      <c r="C12" s="20" t="s">
        <v>29</v>
      </c>
      <c r="D12" s="297" t="s">
        <v>30</v>
      </c>
      <c r="E12" s="297"/>
    </row>
    <row r="13" spans="2:5" ht="12.75">
      <c r="B13" s="19">
        <v>1</v>
      </c>
      <c r="C13" s="20">
        <v>2</v>
      </c>
      <c r="D13" s="297">
        <v>3</v>
      </c>
      <c r="E13" s="297"/>
    </row>
    <row r="14" spans="2:10" ht="12.75" customHeight="1">
      <c r="B14" s="19">
        <v>1</v>
      </c>
      <c r="C14" s="20" t="s">
        <v>15</v>
      </c>
      <c r="D14" s="298">
        <f>D16</f>
        <v>480000</v>
      </c>
      <c r="E14" s="298"/>
      <c r="J14" s="6"/>
    </row>
    <row r="15" spans="2:5" ht="12.75" customHeight="1">
      <c r="B15" s="19"/>
      <c r="C15" s="26" t="s">
        <v>31</v>
      </c>
      <c r="D15" s="290"/>
      <c r="E15" s="290"/>
    </row>
    <row r="16" spans="1:7" s="44" customFormat="1" ht="24" customHeight="1">
      <c r="A16" s="43"/>
      <c r="B16" s="41"/>
      <c r="C16" s="22" t="s">
        <v>221</v>
      </c>
      <c r="D16" s="291">
        <v>480000</v>
      </c>
      <c r="E16" s="291"/>
      <c r="F16" s="43"/>
      <c r="G16" s="42"/>
    </row>
    <row r="17" spans="2:5" ht="12.75" customHeight="1">
      <c r="B17" s="19"/>
      <c r="C17" s="26"/>
      <c r="D17" s="290"/>
      <c r="E17" s="290"/>
    </row>
    <row r="18" spans="2:4" ht="12.75">
      <c r="B18" s="25"/>
      <c r="C18" s="25"/>
      <c r="D18" s="25"/>
    </row>
    <row r="19" spans="2:7" ht="12.75" customHeight="1">
      <c r="B19" s="299" t="s">
        <v>106</v>
      </c>
      <c r="C19" s="299"/>
      <c r="D19" s="299"/>
      <c r="E19" s="299"/>
      <c r="F19" s="299"/>
      <c r="G19" s="299"/>
    </row>
    <row r="20" spans="2:4" ht="25.5" customHeight="1">
      <c r="B20" s="25"/>
      <c r="C20" s="25"/>
      <c r="D20" s="25"/>
    </row>
    <row r="21" spans="2:5" ht="21.75" customHeight="1">
      <c r="B21" s="19" t="s">
        <v>28</v>
      </c>
      <c r="C21" s="20" t="s">
        <v>29</v>
      </c>
      <c r="D21" s="297" t="s">
        <v>30</v>
      </c>
      <c r="E21" s="297"/>
    </row>
    <row r="22" spans="2:5" ht="12.75">
      <c r="B22" s="20">
        <v>1</v>
      </c>
      <c r="C22" s="20">
        <v>2</v>
      </c>
      <c r="D22" s="297">
        <v>3</v>
      </c>
      <c r="E22" s="297"/>
    </row>
    <row r="23" spans="2:6" ht="18" customHeight="1">
      <c r="B23" s="19">
        <v>1</v>
      </c>
      <c r="C23" s="26" t="s">
        <v>34</v>
      </c>
      <c r="D23" s="298">
        <f>D25</f>
        <v>144960</v>
      </c>
      <c r="E23" s="298"/>
      <c r="F23" s="16"/>
    </row>
    <row r="24" spans="2:6" ht="12.75" customHeight="1">
      <c r="B24" s="19"/>
      <c r="C24" s="22" t="s">
        <v>35</v>
      </c>
      <c r="D24" s="291"/>
      <c r="E24" s="291"/>
      <c r="F24" s="16"/>
    </row>
    <row r="25" spans="2:6" ht="25.5">
      <c r="B25" s="19"/>
      <c r="C25" s="26" t="s">
        <v>119</v>
      </c>
      <c r="D25" s="290">
        <v>144960</v>
      </c>
      <c r="E25" s="290"/>
      <c r="F25" s="16"/>
    </row>
    <row r="26" spans="2:6" ht="12.75" customHeight="1" hidden="1">
      <c r="B26" s="19"/>
      <c r="C26" s="26" t="s">
        <v>36</v>
      </c>
      <c r="D26" s="297">
        <v>24905</v>
      </c>
      <c r="E26" s="297"/>
      <c r="F26" s="16"/>
    </row>
    <row r="27" spans="2:5" ht="12.75" customHeight="1" hidden="1">
      <c r="B27" s="19"/>
      <c r="C27" s="26" t="s">
        <v>37</v>
      </c>
      <c r="D27" s="297">
        <v>217722</v>
      </c>
      <c r="E27" s="297"/>
    </row>
    <row r="28" spans="2:4" ht="12.75">
      <c r="B28" s="28"/>
      <c r="C28" s="29"/>
      <c r="D28" s="30"/>
    </row>
    <row r="29" spans="2:4" ht="12.75">
      <c r="B29" s="28"/>
      <c r="C29" s="29"/>
      <c r="D29" s="30"/>
    </row>
    <row r="30" spans="2:9" ht="13.5">
      <c r="B30" s="287" t="s">
        <v>198</v>
      </c>
      <c r="C30" s="287"/>
      <c r="D30" s="35">
        <f>+D23+D14</f>
        <v>624960</v>
      </c>
      <c r="I30" s="6"/>
    </row>
    <row r="31" spans="2:9" ht="12.75">
      <c r="B31" s="28"/>
      <c r="C31" s="29"/>
      <c r="D31" s="30"/>
      <c r="I31" s="6"/>
    </row>
    <row r="32" spans="2:4" ht="12.75">
      <c r="B32" s="14" t="s">
        <v>42</v>
      </c>
      <c r="D32" s="14" t="s">
        <v>0</v>
      </c>
    </row>
    <row r="34" spans="2:4" ht="12.75">
      <c r="B34" s="14" t="s">
        <v>174</v>
      </c>
      <c r="D34" s="14" t="s">
        <v>197</v>
      </c>
    </row>
    <row r="37" ht="12.75">
      <c r="I37" s="6"/>
    </row>
    <row r="38" ht="12.75">
      <c r="I38" s="6"/>
    </row>
  </sheetData>
  <sheetProtection/>
  <mergeCells count="20">
    <mergeCell ref="D1:G1"/>
    <mergeCell ref="D2:G2"/>
    <mergeCell ref="B7:D7"/>
    <mergeCell ref="B10:D10"/>
    <mergeCell ref="D16:E16"/>
    <mergeCell ref="B8:G8"/>
    <mergeCell ref="D17:E17"/>
    <mergeCell ref="B19:G19"/>
    <mergeCell ref="D12:E12"/>
    <mergeCell ref="D13:E13"/>
    <mergeCell ref="D14:E14"/>
    <mergeCell ref="D15:E15"/>
    <mergeCell ref="D27:E27"/>
    <mergeCell ref="B30:C30"/>
    <mergeCell ref="D21:E21"/>
    <mergeCell ref="D22:E22"/>
    <mergeCell ref="D23:E23"/>
    <mergeCell ref="D24:E24"/>
    <mergeCell ref="D25:E25"/>
    <mergeCell ref="D26:E26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I51"/>
  <sheetViews>
    <sheetView showGridLines="0" zoomScalePageLayoutView="0" workbookViewId="0" topLeftCell="A4">
      <selection activeCell="D2" sqref="D2:G3"/>
    </sheetView>
  </sheetViews>
  <sheetFormatPr defaultColWidth="9.140625" defaultRowHeight="12.75"/>
  <cols>
    <col min="1" max="1" width="0.2890625" style="13" customWidth="1"/>
    <col min="2" max="2" width="4.7109375" style="13" customWidth="1"/>
    <col min="3" max="3" width="46.140625" style="13" customWidth="1"/>
    <col min="4" max="4" width="16.7109375" style="13" customWidth="1"/>
    <col min="5" max="5" width="8.7109375" style="13" customWidth="1"/>
    <col min="6" max="6" width="8.140625" style="13" bestFit="1" customWidth="1"/>
    <col min="7" max="7" width="12.8515625" style="13" customWidth="1"/>
    <col min="8" max="8" width="9.140625" style="2" customWidth="1"/>
    <col min="9" max="9" width="11.7109375" style="2" bestFit="1" customWidth="1"/>
    <col min="10" max="16384" width="9.140625" style="2" customWidth="1"/>
  </cols>
  <sheetData>
    <row r="1" spans="2:7" ht="12.75">
      <c r="B1" s="14"/>
      <c r="C1" s="14"/>
      <c r="D1" s="293" t="s">
        <v>56</v>
      </c>
      <c r="E1" s="293"/>
      <c r="F1" s="293"/>
      <c r="G1" s="293"/>
    </row>
    <row r="2" spans="2:7" ht="39" customHeight="1">
      <c r="B2" s="14"/>
      <c r="C2" s="14"/>
      <c r="D2" s="295" t="s">
        <v>232</v>
      </c>
      <c r="E2" s="295"/>
      <c r="F2" s="295"/>
      <c r="G2" s="295"/>
    </row>
    <row r="3" spans="2:7" ht="28.5" customHeight="1">
      <c r="B3" s="14"/>
      <c r="C3" s="14"/>
      <c r="D3" s="78"/>
      <c r="E3" s="36" t="s">
        <v>229</v>
      </c>
      <c r="F3" s="36"/>
      <c r="G3" s="36"/>
    </row>
    <row r="4" spans="2:7" ht="14.25" customHeight="1">
      <c r="B4" s="14"/>
      <c r="C4" s="14"/>
      <c r="D4" s="14"/>
      <c r="E4" s="14"/>
      <c r="F4" s="14"/>
      <c r="G4" s="14"/>
    </row>
    <row r="5" spans="2:7" ht="12.75">
      <c r="B5" s="14"/>
      <c r="C5" s="14"/>
      <c r="D5" s="14"/>
      <c r="E5" s="14"/>
      <c r="F5" s="14"/>
      <c r="G5" s="14"/>
    </row>
    <row r="6" spans="2:7" ht="5.25" customHeight="1">
      <c r="B6" s="14"/>
      <c r="C6" s="14"/>
      <c r="D6" s="14"/>
      <c r="E6" s="14"/>
      <c r="F6" s="14"/>
      <c r="G6" s="14"/>
    </row>
    <row r="7" spans="2:7" ht="12.75">
      <c r="B7" s="293" t="s">
        <v>27</v>
      </c>
      <c r="C7" s="293"/>
      <c r="D7" s="293"/>
      <c r="E7" s="14"/>
      <c r="F7" s="14"/>
      <c r="G7" s="14"/>
    </row>
    <row r="8" spans="2:7" ht="12.75">
      <c r="B8" s="293" t="s">
        <v>230</v>
      </c>
      <c r="C8" s="293"/>
      <c r="D8" s="293"/>
      <c r="E8" s="293"/>
      <c r="F8" s="293"/>
      <c r="G8" s="293"/>
    </row>
    <row r="9" spans="2:7" ht="12.75">
      <c r="B9" s="14"/>
      <c r="C9" s="14"/>
      <c r="D9" s="14"/>
      <c r="E9" s="14"/>
      <c r="F9" s="14"/>
      <c r="G9" s="14"/>
    </row>
    <row r="10" spans="2:7" ht="12.75">
      <c r="B10" s="300" t="s">
        <v>105</v>
      </c>
      <c r="C10" s="300"/>
      <c r="D10" s="300"/>
      <c r="E10" s="14"/>
      <c r="F10" s="14"/>
      <c r="G10" s="14"/>
    </row>
    <row r="11" spans="2:7" ht="13.5" customHeight="1">
      <c r="B11" s="14"/>
      <c r="C11" s="14"/>
      <c r="D11" s="14"/>
      <c r="E11" s="14"/>
      <c r="F11" s="14"/>
      <c r="G11" s="14"/>
    </row>
    <row r="12" spans="2:7" ht="23.25" customHeight="1">
      <c r="B12" s="19" t="s">
        <v>28</v>
      </c>
      <c r="C12" s="20" t="s">
        <v>29</v>
      </c>
      <c r="D12" s="297" t="s">
        <v>30</v>
      </c>
      <c r="E12" s="297"/>
      <c r="F12" s="14"/>
      <c r="G12" s="14"/>
    </row>
    <row r="13" spans="2:7" ht="12.75">
      <c r="B13" s="19">
        <v>1</v>
      </c>
      <c r="C13" s="20">
        <v>2</v>
      </c>
      <c r="D13" s="297">
        <v>3</v>
      </c>
      <c r="E13" s="297"/>
      <c r="F13" s="14"/>
      <c r="G13" s="14"/>
    </row>
    <row r="14" spans="2:7" ht="12.75" customHeight="1">
      <c r="B14" s="19">
        <v>1</v>
      </c>
      <c r="C14" s="20" t="s">
        <v>15</v>
      </c>
      <c r="D14" s="303">
        <f>D15</f>
        <v>2482520</v>
      </c>
      <c r="E14" s="303"/>
      <c r="F14" s="14"/>
      <c r="G14" s="14"/>
    </row>
    <row r="15" spans="1:7" s="44" customFormat="1" ht="12.75" customHeight="1">
      <c r="A15" s="42"/>
      <c r="B15" s="41"/>
      <c r="C15" s="22" t="s">
        <v>31</v>
      </c>
      <c r="D15" s="304">
        <f>D16+D17</f>
        <v>2482520</v>
      </c>
      <c r="E15" s="304"/>
      <c r="F15" s="43"/>
      <c r="G15" s="43"/>
    </row>
    <row r="16" spans="2:7" ht="12.75" customHeight="1">
      <c r="B16" s="19"/>
      <c r="C16" s="72" t="s">
        <v>57</v>
      </c>
      <c r="D16" s="305">
        <v>1948380</v>
      </c>
      <c r="E16" s="306"/>
      <c r="F16" s="14"/>
      <c r="G16" s="14"/>
    </row>
    <row r="17" spans="2:8" ht="12.75">
      <c r="B17" s="19"/>
      <c r="C17" s="72" t="s">
        <v>61</v>
      </c>
      <c r="D17" s="288">
        <v>534140</v>
      </c>
      <c r="E17" s="289"/>
      <c r="F17" s="14"/>
      <c r="G17" s="14"/>
      <c r="H17" s="6"/>
    </row>
    <row r="18" spans="2:7" ht="12.75" customHeight="1">
      <c r="B18" s="19"/>
      <c r="C18" s="26"/>
      <c r="D18" s="297"/>
      <c r="E18" s="297"/>
      <c r="F18" s="14"/>
      <c r="G18" s="14"/>
    </row>
    <row r="19" spans="2:7" ht="12.75">
      <c r="B19" s="14"/>
      <c r="C19" s="14"/>
      <c r="D19" s="14"/>
      <c r="E19" s="14"/>
      <c r="F19" s="14"/>
      <c r="G19" s="14"/>
    </row>
    <row r="20" spans="2:7" ht="12.75" customHeight="1">
      <c r="B20" s="299" t="s">
        <v>106</v>
      </c>
      <c r="C20" s="299"/>
      <c r="D20" s="299"/>
      <c r="E20" s="299"/>
      <c r="F20" s="299"/>
      <c r="G20" s="299"/>
    </row>
    <row r="21" spans="2:7" ht="25.5" customHeight="1">
      <c r="B21" s="25"/>
      <c r="C21" s="25"/>
      <c r="D21" s="25"/>
      <c r="E21" s="14"/>
      <c r="F21" s="14"/>
      <c r="G21" s="14"/>
    </row>
    <row r="22" spans="2:7" ht="21.75" customHeight="1">
      <c r="B22" s="19" t="s">
        <v>28</v>
      </c>
      <c r="C22" s="20" t="s">
        <v>29</v>
      </c>
      <c r="D22" s="297" t="s">
        <v>30</v>
      </c>
      <c r="E22" s="297"/>
      <c r="F22" s="14"/>
      <c r="G22" s="14"/>
    </row>
    <row r="23" spans="2:7" ht="12.75">
      <c r="B23" s="20">
        <v>1</v>
      </c>
      <c r="C23" s="20">
        <v>2</v>
      </c>
      <c r="D23" s="297">
        <v>3</v>
      </c>
      <c r="E23" s="297"/>
      <c r="F23" s="14"/>
      <c r="G23" s="14"/>
    </row>
    <row r="24" spans="2:7" ht="18" customHeight="1">
      <c r="B24" s="19">
        <v>1</v>
      </c>
      <c r="C24" s="26" t="s">
        <v>34</v>
      </c>
      <c r="D24" s="298">
        <f>D25</f>
        <v>749720</v>
      </c>
      <c r="E24" s="298"/>
      <c r="F24" s="16"/>
      <c r="G24" s="14"/>
    </row>
    <row r="25" spans="1:7" s="44" customFormat="1" ht="12.75" customHeight="1">
      <c r="A25" s="42"/>
      <c r="B25" s="41"/>
      <c r="C25" s="22" t="s">
        <v>35</v>
      </c>
      <c r="D25" s="291">
        <f>D26+D27</f>
        <v>749720</v>
      </c>
      <c r="E25" s="291"/>
      <c r="F25" s="79"/>
      <c r="G25" s="43"/>
    </row>
    <row r="26" spans="2:7" ht="12.75" customHeight="1">
      <c r="B26" s="19"/>
      <c r="C26" s="72" t="s">
        <v>57</v>
      </c>
      <c r="D26" s="290">
        <v>588410</v>
      </c>
      <c r="E26" s="290"/>
      <c r="F26" s="16"/>
      <c r="G26" s="14"/>
    </row>
    <row r="27" spans="2:7" ht="12.75" customHeight="1">
      <c r="B27" s="19"/>
      <c r="C27" s="72" t="s">
        <v>58</v>
      </c>
      <c r="D27" s="290">
        <v>161310</v>
      </c>
      <c r="E27" s="290"/>
      <c r="F27" s="16"/>
      <c r="G27" s="14"/>
    </row>
    <row r="28" spans="2:7" ht="12.75" customHeight="1">
      <c r="B28" s="19"/>
      <c r="C28" s="22"/>
      <c r="D28" s="302"/>
      <c r="E28" s="302"/>
      <c r="F28" s="16"/>
      <c r="G28" s="14"/>
    </row>
    <row r="29" spans="2:7" ht="12.75">
      <c r="B29" s="28"/>
      <c r="C29" s="29"/>
      <c r="D29" s="30"/>
      <c r="E29" s="14"/>
      <c r="F29" s="14"/>
      <c r="G29" s="14"/>
    </row>
    <row r="30" spans="2:7" ht="12.75">
      <c r="B30" s="300" t="s">
        <v>107</v>
      </c>
      <c r="C30" s="300"/>
      <c r="D30" s="300"/>
      <c r="E30" s="300"/>
      <c r="F30" s="300"/>
      <c r="G30" s="14"/>
    </row>
    <row r="31" spans="2:7" ht="12.75">
      <c r="B31" s="14"/>
      <c r="C31" s="14"/>
      <c r="D31" s="14"/>
      <c r="E31" s="14"/>
      <c r="F31" s="14"/>
      <c r="G31" s="14"/>
    </row>
    <row r="32" spans="2:7" ht="51">
      <c r="B32" s="19" t="s">
        <v>28</v>
      </c>
      <c r="C32" s="51" t="s">
        <v>29</v>
      </c>
      <c r="D32" s="20" t="s">
        <v>48</v>
      </c>
      <c r="E32" s="48" t="s">
        <v>50</v>
      </c>
      <c r="F32" s="20" t="s">
        <v>33</v>
      </c>
      <c r="G32" s="19" t="s">
        <v>49</v>
      </c>
    </row>
    <row r="33" spans="2:7" ht="12.75">
      <c r="B33" s="20">
        <v>1</v>
      </c>
      <c r="C33" s="51">
        <v>2</v>
      </c>
      <c r="D33" s="20">
        <v>3</v>
      </c>
      <c r="E33" s="48"/>
      <c r="F33" s="52">
        <v>4</v>
      </c>
      <c r="G33" s="52">
        <v>5</v>
      </c>
    </row>
    <row r="34" spans="2:7" ht="12.75">
      <c r="B34" s="52">
        <v>1</v>
      </c>
      <c r="C34" s="26" t="s">
        <v>222</v>
      </c>
      <c r="D34" s="52">
        <f>G34/F34</f>
        <v>0</v>
      </c>
      <c r="E34" s="48">
        <v>1</v>
      </c>
      <c r="F34" s="52">
        <v>12</v>
      </c>
      <c r="G34" s="57">
        <v>0</v>
      </c>
    </row>
    <row r="35" spans="1:7" s="7" customFormat="1" ht="12.75">
      <c r="A35" s="198"/>
      <c r="B35" s="47"/>
      <c r="C35" s="65" t="s">
        <v>171</v>
      </c>
      <c r="D35" s="39"/>
      <c r="E35" s="199"/>
      <c r="F35" s="199"/>
      <c r="G35" s="200">
        <f>G34</f>
        <v>0</v>
      </c>
    </row>
    <row r="36" spans="2:7" ht="12.75">
      <c r="B36" s="28"/>
      <c r="C36" s="29"/>
      <c r="D36" s="30"/>
      <c r="E36" s="14"/>
      <c r="F36" s="14"/>
      <c r="G36" s="14"/>
    </row>
    <row r="37" spans="2:7" ht="12.75">
      <c r="B37" s="28"/>
      <c r="C37" s="29"/>
      <c r="D37" s="30"/>
      <c r="E37" s="14"/>
      <c r="F37" s="14"/>
      <c r="G37" s="14"/>
    </row>
    <row r="38" spans="2:7" ht="22.5" customHeight="1">
      <c r="B38" s="299" t="s">
        <v>120</v>
      </c>
      <c r="C38" s="299"/>
      <c r="D38" s="299"/>
      <c r="E38" s="299"/>
      <c r="F38" s="299"/>
      <c r="G38" s="299"/>
    </row>
    <row r="39" spans="2:7" ht="12.75">
      <c r="B39" s="25"/>
      <c r="C39" s="25"/>
      <c r="D39" s="25"/>
      <c r="E39" s="14"/>
      <c r="F39" s="14"/>
      <c r="G39" s="14"/>
    </row>
    <row r="40" spans="2:7" ht="33" customHeight="1">
      <c r="B40" s="19" t="s">
        <v>28</v>
      </c>
      <c r="C40" s="20" t="s">
        <v>29</v>
      </c>
      <c r="D40" s="20" t="s">
        <v>30</v>
      </c>
      <c r="E40" s="14"/>
      <c r="F40" s="14"/>
      <c r="G40" s="14"/>
    </row>
    <row r="41" spans="2:7" ht="12.75">
      <c r="B41" s="20">
        <v>1</v>
      </c>
      <c r="C41" s="20">
        <v>2</v>
      </c>
      <c r="D41" s="20">
        <v>4</v>
      </c>
      <c r="E41" s="292"/>
      <c r="F41" s="293"/>
      <c r="G41" s="14"/>
    </row>
    <row r="42" spans="2:9" ht="24.75" customHeight="1">
      <c r="B42" s="19">
        <v>1</v>
      </c>
      <c r="C42" s="26" t="s">
        <v>121</v>
      </c>
      <c r="D42" s="27">
        <v>42290</v>
      </c>
      <c r="E42" s="14"/>
      <c r="F42" s="296"/>
      <c r="G42" s="296"/>
      <c r="I42" s="6"/>
    </row>
    <row r="43" spans="2:7" ht="12.75" customHeight="1">
      <c r="B43" s="19"/>
      <c r="C43" s="33" t="s">
        <v>171</v>
      </c>
      <c r="D43" s="32">
        <f>D42</f>
        <v>42290</v>
      </c>
      <c r="E43" s="14"/>
      <c r="F43" s="14"/>
      <c r="G43" s="14"/>
    </row>
    <row r="44" spans="2:7" ht="12.75" customHeight="1">
      <c r="B44" s="28"/>
      <c r="C44" s="45"/>
      <c r="D44" s="35"/>
      <c r="E44" s="14"/>
      <c r="F44" s="14"/>
      <c r="G44" s="14"/>
    </row>
    <row r="45" spans="2:7" ht="12.75">
      <c r="B45" s="28"/>
      <c r="C45" s="29"/>
      <c r="D45" s="30"/>
      <c r="E45" s="14"/>
      <c r="F45" s="14"/>
      <c r="G45" s="14"/>
    </row>
    <row r="46" spans="2:7" ht="12.75">
      <c r="B46" s="28"/>
      <c r="C46" s="29"/>
      <c r="D46" s="30"/>
      <c r="E46" s="14"/>
      <c r="F46" s="14"/>
      <c r="G46" s="14"/>
    </row>
    <row r="47" spans="2:9" ht="13.5">
      <c r="B47" s="287" t="s">
        <v>198</v>
      </c>
      <c r="C47" s="287"/>
      <c r="D47" s="35">
        <f>D14+D24+D43+G35</f>
        <v>3274530</v>
      </c>
      <c r="E47" s="14"/>
      <c r="F47" s="14"/>
      <c r="G47" s="14"/>
      <c r="I47" s="6"/>
    </row>
    <row r="48" spans="2:7" ht="12.75">
      <c r="B48" s="28"/>
      <c r="C48" s="29"/>
      <c r="D48" s="30"/>
      <c r="E48" s="14"/>
      <c r="F48" s="14"/>
      <c r="G48" s="14"/>
    </row>
    <row r="49" spans="2:7" ht="12.75">
      <c r="B49" s="14" t="s">
        <v>42</v>
      </c>
      <c r="C49" s="14"/>
      <c r="D49" s="14" t="s">
        <v>0</v>
      </c>
      <c r="E49" s="14"/>
      <c r="F49" s="14"/>
      <c r="G49" s="14"/>
    </row>
    <row r="50" spans="2:7" ht="12.75">
      <c r="B50" s="14"/>
      <c r="C50" s="14"/>
      <c r="D50" s="14"/>
      <c r="E50" s="14"/>
      <c r="F50" s="14"/>
      <c r="G50" s="14"/>
    </row>
    <row r="51" spans="2:7" ht="12.75">
      <c r="B51" s="14" t="s">
        <v>174</v>
      </c>
      <c r="C51" s="14"/>
      <c r="D51" s="14" t="s">
        <v>197</v>
      </c>
      <c r="E51" s="14"/>
      <c r="F51" s="14"/>
      <c r="G51" s="14"/>
    </row>
  </sheetData>
  <sheetProtection/>
  <mergeCells count="25">
    <mergeCell ref="D13:E13"/>
    <mergeCell ref="D14:E14"/>
    <mergeCell ref="D15:E15"/>
    <mergeCell ref="D16:E16"/>
    <mergeCell ref="D17:E17"/>
    <mergeCell ref="B47:C47"/>
    <mergeCell ref="D22:E22"/>
    <mergeCell ref="D23:E23"/>
    <mergeCell ref="D24:E24"/>
    <mergeCell ref="D25:E25"/>
    <mergeCell ref="D27:E27"/>
    <mergeCell ref="D26:E26"/>
    <mergeCell ref="E41:F41"/>
    <mergeCell ref="F42:G42"/>
    <mergeCell ref="D28:E28"/>
    <mergeCell ref="B38:G38"/>
    <mergeCell ref="D1:G1"/>
    <mergeCell ref="D2:G2"/>
    <mergeCell ref="B7:D7"/>
    <mergeCell ref="B10:D10"/>
    <mergeCell ref="D12:E12"/>
    <mergeCell ref="B8:G8"/>
    <mergeCell ref="B30:F30"/>
    <mergeCell ref="D18:E18"/>
    <mergeCell ref="B20:G20"/>
  </mergeCells>
  <printOptions/>
  <pageMargins left="0.5905511811023623" right="0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J28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0.2890625" style="14" customWidth="1"/>
    <col min="2" max="2" width="4.7109375" style="14" customWidth="1"/>
    <col min="3" max="3" width="38.28125" style="14" customWidth="1"/>
    <col min="4" max="4" width="12.8515625" style="14" customWidth="1"/>
    <col min="5" max="5" width="8.7109375" style="14" customWidth="1"/>
    <col min="6" max="6" width="8.8515625" style="14" customWidth="1"/>
    <col min="7" max="7" width="11.140625" style="14" customWidth="1"/>
    <col min="8" max="8" width="11.7109375" style="14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4:7" ht="15">
      <c r="D1" s="294" t="s">
        <v>56</v>
      </c>
      <c r="E1" s="294"/>
      <c r="F1" s="294"/>
      <c r="G1" s="294"/>
    </row>
    <row r="2" spans="4:7" ht="39" customHeight="1">
      <c r="D2" s="295" t="s">
        <v>232</v>
      </c>
      <c r="E2" s="295"/>
      <c r="F2" s="295"/>
      <c r="G2" s="295"/>
    </row>
    <row r="3" spans="4:7" ht="27" customHeight="1">
      <c r="D3" s="78"/>
      <c r="E3" s="36" t="s">
        <v>229</v>
      </c>
      <c r="F3" s="36"/>
      <c r="G3" s="36"/>
    </row>
    <row r="4" ht="12.75">
      <c r="G4" s="13"/>
    </row>
    <row r="5" ht="12.75">
      <c r="G5" s="13"/>
    </row>
    <row r="6" ht="5.25" customHeight="1">
      <c r="G6" s="13"/>
    </row>
    <row r="7" spans="2:7" ht="12.75">
      <c r="B7" s="293" t="s">
        <v>27</v>
      </c>
      <c r="C7" s="293"/>
      <c r="D7" s="293"/>
      <c r="G7" s="13"/>
    </row>
    <row r="8" spans="2:7" ht="20.25" customHeight="1">
      <c r="B8" s="293" t="s">
        <v>230</v>
      </c>
      <c r="C8" s="293"/>
      <c r="D8" s="293"/>
      <c r="E8" s="293"/>
      <c r="F8" s="293"/>
      <c r="G8" s="293"/>
    </row>
    <row r="9" spans="2:4" ht="12.75">
      <c r="B9" s="28"/>
      <c r="C9" s="29"/>
      <c r="D9" s="30"/>
    </row>
    <row r="10" spans="2:7" ht="12.75" customHeight="1">
      <c r="B10" s="299" t="s">
        <v>109</v>
      </c>
      <c r="C10" s="299"/>
      <c r="D10" s="299"/>
      <c r="E10" s="299"/>
      <c r="F10" s="299"/>
      <c r="G10" s="299"/>
    </row>
    <row r="11" spans="2:4" ht="12.75">
      <c r="B11" s="25"/>
      <c r="C11" s="25"/>
      <c r="D11" s="25"/>
    </row>
    <row r="12" spans="2:7" ht="35.25" customHeight="1">
      <c r="B12" s="19" t="s">
        <v>28</v>
      </c>
      <c r="C12" s="20" t="s">
        <v>29</v>
      </c>
      <c r="D12" s="20" t="s">
        <v>30</v>
      </c>
      <c r="E12" s="20" t="s">
        <v>114</v>
      </c>
      <c r="F12" s="20" t="s">
        <v>115</v>
      </c>
      <c r="G12" s="20" t="s">
        <v>116</v>
      </c>
    </row>
    <row r="13" spans="2:7" ht="12.75">
      <c r="B13" s="20">
        <v>1</v>
      </c>
      <c r="C13" s="20">
        <v>2</v>
      </c>
      <c r="D13" s="20">
        <v>3</v>
      </c>
      <c r="E13" s="52">
        <v>4</v>
      </c>
      <c r="F13" s="52">
        <v>5</v>
      </c>
      <c r="G13" s="52">
        <v>6</v>
      </c>
    </row>
    <row r="14" spans="2:8" ht="40.5" customHeight="1">
      <c r="B14" s="31">
        <v>1</v>
      </c>
      <c r="C14" s="73" t="s">
        <v>248</v>
      </c>
      <c r="D14" s="32">
        <f>D15+D16</f>
        <v>60440</v>
      </c>
      <c r="E14" s="52">
        <f>E15</f>
        <v>40</v>
      </c>
      <c r="F14" s="52">
        <f>F15+F16</f>
        <v>121.11</v>
      </c>
      <c r="G14" s="52">
        <f>G15</f>
        <v>23</v>
      </c>
      <c r="H14" s="56"/>
    </row>
    <row r="15" spans="2:8" ht="12.75" customHeight="1">
      <c r="B15" s="31"/>
      <c r="C15" s="22" t="s">
        <v>117</v>
      </c>
      <c r="D15" s="23">
        <v>54390</v>
      </c>
      <c r="E15" s="52">
        <v>40</v>
      </c>
      <c r="F15" s="52">
        <v>109</v>
      </c>
      <c r="G15" s="52">
        <v>23</v>
      </c>
      <c r="H15" s="56"/>
    </row>
    <row r="16" spans="2:8" ht="12.75" customHeight="1">
      <c r="B16" s="31"/>
      <c r="C16" s="22" t="s">
        <v>60</v>
      </c>
      <c r="D16" s="23">
        <v>6050</v>
      </c>
      <c r="E16" s="52">
        <v>40</v>
      </c>
      <c r="F16" s="52">
        <v>12.11</v>
      </c>
      <c r="G16" s="52">
        <v>23</v>
      </c>
      <c r="H16" s="56"/>
    </row>
    <row r="17" spans="2:10" ht="12.75" customHeight="1">
      <c r="B17" s="19"/>
      <c r="C17" s="33" t="s">
        <v>171</v>
      </c>
      <c r="D17" s="21">
        <f>D14</f>
        <v>60440</v>
      </c>
      <c r="E17" s="52"/>
      <c r="F17" s="52"/>
      <c r="G17" s="52"/>
      <c r="I17" s="6"/>
      <c r="J17" s="6"/>
    </row>
    <row r="18" spans="2:4" ht="12.75">
      <c r="B18" s="28"/>
      <c r="C18" s="29"/>
      <c r="D18" s="30"/>
    </row>
    <row r="19" spans="2:4" ht="12.75">
      <c r="B19" s="28"/>
      <c r="C19" s="29"/>
      <c r="D19" s="30"/>
    </row>
    <row r="20" spans="2:4" ht="13.5">
      <c r="B20" s="287" t="s">
        <v>198</v>
      </c>
      <c r="C20" s="287"/>
      <c r="D20" s="35">
        <f>D14</f>
        <v>60440</v>
      </c>
    </row>
    <row r="21" spans="2:9" ht="12.75">
      <c r="B21" s="28"/>
      <c r="C21" s="29"/>
      <c r="D21" s="30"/>
      <c r="I21" s="6"/>
    </row>
    <row r="22" spans="2:4" ht="12.75">
      <c r="B22" s="14" t="s">
        <v>42</v>
      </c>
      <c r="D22" s="14" t="s">
        <v>0</v>
      </c>
    </row>
    <row r="24" spans="2:4" ht="12.75">
      <c r="B24" s="14" t="s">
        <v>174</v>
      </c>
      <c r="D24" s="14" t="s">
        <v>197</v>
      </c>
    </row>
    <row r="27" ht="12.75">
      <c r="I27" s="6"/>
    </row>
    <row r="28" ht="12.75">
      <c r="I28" s="6"/>
    </row>
  </sheetData>
  <sheetProtection/>
  <mergeCells count="6">
    <mergeCell ref="D1:G1"/>
    <mergeCell ref="D2:G2"/>
    <mergeCell ref="B7:D7"/>
    <mergeCell ref="B10:G10"/>
    <mergeCell ref="B20:C20"/>
    <mergeCell ref="B8:G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First</cp:lastModifiedBy>
  <cp:lastPrinted>2021-05-14T12:04:29Z</cp:lastPrinted>
  <dcterms:created xsi:type="dcterms:W3CDTF">2008-04-18T13:45:20Z</dcterms:created>
  <dcterms:modified xsi:type="dcterms:W3CDTF">2022-01-10T09:42:17Z</dcterms:modified>
  <cp:category/>
  <cp:version/>
  <cp:contentType/>
  <cp:contentStatus/>
</cp:coreProperties>
</file>